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(2)'!$A$2:$J$152</definedName>
    <definedName name="_xlnm.Print_Area" localSheetId="1">'Таблица2'!#REF!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<sst xmlns="http://schemas.openxmlformats.org/spreadsheetml/2006/main" count="1642" uniqueCount="870">
  <si>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</si>
  <si>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</si>
  <si>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</si>
  <si>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</si>
  <si>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</si>
  <si>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</si>
  <si>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</si>
  <si>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</si>
  <si>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</si>
  <si>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</si>
  <si>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</si>
  <si>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</si>
  <si>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</si>
  <si>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</si>
  <si>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</si>
  <si>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</si>
  <si>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</si>
  <si>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</si>
  <si>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</si>
  <si>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</si>
  <si>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</si>
  <si>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</si>
  <si>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</si>
  <si>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</si>
  <si>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</si>
  <si>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</si>
  <si>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</si>
  <si>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</si>
  <si>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</si>
  <si>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</si>
  <si>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</si>
  <si>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</si>
  <si>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</si>
  <si>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</si>
  <si>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</si>
  <si>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</si>
  <si>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</si>
  <si>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</si>
  <si>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000 9600 0000000 000 000</t>
  </si>
  <si>
    <t>Общегосударственные вопросы</t>
  </si>
  <si>
    <t>Расходы</t>
  </si>
  <si>
    <t>Оплата работ, услуг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</si>
  <si>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</si>
  <si>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</si>
  <si>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</si>
  <si>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</si>
  <si>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</si>
  <si>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</si>
  <si>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</si>
  <si>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</si>
  <si>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</si>
  <si>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</si>
  <si>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</si>
  <si>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</si>
  <si>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</si>
  <si>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000 0107 0000000 000 000</t>
  </si>
  <si>
    <t>000 0107 0000000 000 200</t>
  </si>
  <si>
    <t>Другие общегосударственные вопросы</t>
  </si>
  <si>
    <t>000 0114 0000000 000 000</t>
  </si>
  <si>
    <t>Национальная безопасность и правоохранительная деятельность</t>
  </si>
  <si>
    <t>000 0300 0000000 000 000</t>
  </si>
  <si>
    <t>Безвозмездные перечисления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</si>
  <si>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</si>
  <si>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</si>
  <si>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</si>
  <si>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</si>
  <si>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</si>
  <si>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</si>
  <si>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</si>
  <si>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</si>
  <si>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</si>
  <si>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</si>
  <si>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</si>
  <si>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</si>
  <si>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</si>
  <si>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</si>
  <si>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</si>
  <si>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</si>
  <si>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</si>
  <si>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</si>
  <si>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</si>
  <si>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</si>
  <si>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</si>
  <si>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</si>
  <si>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</si>
  <si>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</si>
  <si>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</si>
  <si>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</si>
  <si>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</si>
  <si>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</si>
  <si>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</si>
  <si>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</si>
  <si>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</si>
  <si>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</si>
  <si>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</si>
  <si>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</si>
  <si>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</si>
  <si>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</si>
  <si>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</si>
  <si>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Глава муниципального образования</t>
  </si>
  <si>
    <t>Резервные фонды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</si>
  <si>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</si>
  <si>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</si>
  <si>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</si>
  <si>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</si>
  <si>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</si>
  <si>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</si>
  <si>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</si>
  <si>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</si>
  <si>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</si>
  <si>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</si>
  <si>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</si>
  <si>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</si>
  <si>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</si>
  <si>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 xml:space="preserve">Иные межбюджетные трансферты </t>
  </si>
  <si>
    <t>Массовый спорт</t>
  </si>
  <si>
    <t>010</t>
  </si>
  <si>
    <t>Код дохода по бюджетной классификации</t>
  </si>
  <si>
    <t>2</t>
  </si>
  <si>
    <t>9</t>
  </si>
  <si>
    <t>10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</si>
  <si>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</si>
  <si>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</si>
  <si>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</si>
  <si>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</si>
  <si>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</si>
  <si>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</si>
  <si>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</si>
  <si>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</si>
  <si>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</si>
  <si>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 для государственных (муниципальных )нужд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</si>
  <si>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</si>
  <si>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</si>
  <si>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</si>
  <si>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</si>
  <si>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</si>
  <si>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</si>
  <si>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</si>
  <si>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</si>
  <si>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</si>
  <si>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</si>
  <si>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</si>
  <si>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</si>
  <si>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</si>
  <si>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</si>
  <si>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</si>
  <si>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</si>
  <si>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</si>
  <si>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</si>
  <si>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</si>
  <si>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</si>
  <si>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</si>
  <si>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</si>
  <si>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</si>
  <si>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</si>
  <si>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</si>
  <si>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</si>
  <si>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</si>
  <si>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</si>
  <si>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</si>
  <si>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</si>
  <si>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</si>
  <si>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</si>
  <si>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</si>
  <si>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</si>
  <si>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</si>
  <si>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</si>
  <si>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</si>
  <si>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</si>
  <si>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</si>
  <si>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</si>
  <si>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</si>
  <si>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</si>
  <si>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</si>
  <si>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</si>
  <si>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</si>
  <si>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</si>
  <si>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</si>
  <si>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</si>
  <si>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</si>
  <si>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</si>
  <si>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</si>
  <si>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</si>
  <si>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</si>
  <si>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</si>
  <si>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</si>
  <si>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</si>
  <si>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</si>
  <si>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</si>
  <si>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</si>
  <si>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</si>
  <si>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</si>
  <si>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</si>
  <si>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</si>
  <si>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</si>
  <si>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</si>
  <si>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</si>
  <si>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</si>
  <si>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</si>
  <si>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</si>
  <si>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</si>
  <si>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</si>
  <si>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</si>
  <si>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</si>
  <si>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</si>
  <si>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</si>
  <si>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</si>
  <si>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</si>
  <si>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</si>
  <si>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</si>
  <si>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</si>
  <si>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</si>
  <si>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</si>
  <si>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</si>
  <si>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</si>
  <si>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</si>
  <si>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</si>
  <si>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</si>
  <si>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</si>
  <si>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</si>
  <si>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</si>
  <si>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</si>
  <si>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</si>
  <si>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</si>
  <si>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</si>
  <si>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</si>
  <si>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</si>
  <si>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</si>
  <si>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</si>
  <si>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</si>
  <si>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</si>
  <si>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</si>
  <si>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</si>
  <si>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</si>
  <si>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</si>
  <si>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</si>
  <si>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</si>
  <si>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</si>
  <si>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</si>
  <si>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</si>
  <si>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</si>
  <si>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</si>
  <si>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</si>
  <si>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</si>
  <si>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</si>
  <si>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</si>
  <si>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</si>
  <si>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</si>
  <si>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</si>
  <si>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</si>
  <si>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</si>
  <si>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</si>
  <si>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</si>
  <si>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</si>
  <si>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</si>
  <si>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</si>
  <si>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</si>
  <si>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</si>
  <si>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</si>
  <si>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</si>
  <si>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</si>
  <si>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</si>
  <si>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</si>
  <si>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</si>
  <si>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</si>
  <si>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</si>
  <si>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Фонд оплаты труда государственных (муниципальных)органов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</si>
  <si>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</si>
  <si>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Администрация Зерноградского городского поселения </t>
  </si>
  <si>
    <t>Прочая закупка товаров, работ и услуг для обеспечения государственных (муниципальных )нужд</t>
  </si>
  <si>
    <t>Непрограммные расходы (Специальные расходы)</t>
  </si>
  <si>
    <t>Прочая закупка товаров, работ и услуг для обеспечения государственных (муниципальных) нужд</t>
  </si>
  <si>
    <t>Подпрограмма "Совершенствование системы межбюджетных трансфертов"</t>
  </si>
  <si>
    <t>Обеспечение проведения выборов и референдумов</t>
  </si>
  <si>
    <t>Специальные расходы</t>
  </si>
  <si>
    <t>Финансовое обеспечение непредвиденных расходов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</si>
  <si>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</si>
  <si>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Подпрограмма "Профилактика правонарушений в Зерноградском городском поселении"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</si>
  <si>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</si>
  <si>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</si>
  <si>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</si>
  <si>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</si>
  <si>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</si>
  <si>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</si>
  <si>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</si>
  <si>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Подпрограмма "Пожарная безопасность"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</si>
  <si>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</si>
  <si>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"Защита от чрезвычайных ситуаций"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</si>
  <si>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</si>
  <si>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</si>
  <si>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</si>
  <si>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</si>
  <si>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Подпрограмма "Повышение безопасности дорожного движения на территории Зерноградского городского поселения"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</si>
  <si>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</si>
  <si>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Подпрограмма "Управление земельными ресурсами"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</si>
  <si>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</si>
  <si>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Подпрограмма "Развитие жилищного хозяйства в Зерноградском городском поселении"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</si>
  <si>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</si>
  <si>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</si>
  <si>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</si>
  <si>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</si>
  <si>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</si>
  <si>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</si>
  <si>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</si>
  <si>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</si>
  <si>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</si>
  <si>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</si>
  <si>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</si>
  <si>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</si>
  <si>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</si>
  <si>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</si>
  <si>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</si>
  <si>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</si>
  <si>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</si>
  <si>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</si>
  <si>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</si>
  <si>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</si>
  <si>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</si>
  <si>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</si>
  <si>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</si>
  <si>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t>Субсидии юридическим лицам (кроме некоммерческих организаций), индивидуальным предпринимателям,физическим лицам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</si>
  <si>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</si>
  <si>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Оплата работ,услуг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</si>
  <si>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</si>
  <si>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</si>
  <si>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</si>
  <si>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</si>
  <si>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</si>
  <si>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</si>
  <si>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</si>
  <si>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</si>
  <si>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</si>
  <si>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</si>
  <si>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</si>
  <si>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</si>
  <si>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</si>
  <si>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</si>
  <si>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</si>
  <si>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</si>
  <si>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</si>
  <si>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2000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</si>
  <si>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</si>
  <si>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</si>
  <si>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</si>
  <si>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</si>
  <si>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</si>
  <si>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</si>
  <si>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</si>
  <si>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</si>
  <si>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</si>
  <si>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</si>
  <si>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</si>
  <si>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"Сохранение памятников истории и культуры"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</si>
  <si>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</si>
  <si>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</si>
  <si>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</si>
  <si>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Подпрограмма "Поддержка молодежных инициатив"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</si>
  <si>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</si>
  <si>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</si>
  <si>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Подпрограмма "Муниципальная поддержка и развитие учреждений культуры"</t>
  </si>
  <si>
    <t>Подпрограмма "Организация культурно-массовых мероприятий и социально-значимых акций"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</si>
  <si>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</si>
  <si>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</si>
  <si>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</si>
  <si>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</si>
  <si>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802 1 16 51040 02 0000 140</t>
  </si>
  <si>
    <t>802 1 16 51000 02 0000 140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</si>
  <si>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</si>
  <si>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951 0501 0122597 244 000</t>
  </si>
  <si>
    <t>951 0501 0122597 244 200</t>
  </si>
  <si>
    <t>951 0501 0122597 244 290</t>
  </si>
  <si>
    <t>951 0502 0132566 243 000</t>
  </si>
  <si>
    <t>951 0502 0132566 243 200</t>
  </si>
  <si>
    <t>951 0502 0132566 243 220</t>
  </si>
  <si>
    <t>951 0502 0132566 243 226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</si>
  <si>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</si>
  <si>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</si>
  <si>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</si>
  <si>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</si>
  <si>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</si>
  <si>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</si>
  <si>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951 0502 0132566 244 310</t>
  </si>
  <si>
    <t>951 0502 0132566 244 340</t>
  </si>
  <si>
    <t>951 0502 0132566 244 300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</si>
  <si>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</si>
  <si>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</si>
  <si>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</si>
  <si>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</si>
  <si>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</si>
  <si>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</si>
  <si>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</si>
  <si>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</si>
  <si>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</si>
  <si>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</si>
  <si>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</si>
  <si>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</si>
  <si>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</si>
  <si>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</si>
  <si>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</si>
  <si>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</si>
  <si>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</si>
  <si>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</si>
  <si>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</si>
  <si>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857 1 00 00000 00 0000 000</t>
  </si>
  <si>
    <t>857 1 16 00000 00 0000 000</t>
  </si>
  <si>
    <t>857 1 16 51000 02 0000 140</t>
  </si>
  <si>
    <t>857 1 16 51040 02 0000 140</t>
  </si>
  <si>
    <t>Прочие неналоговые доходы</t>
  </si>
  <si>
    <t>951 1 17 00000 00 0000 000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</si>
  <si>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</si>
  <si>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</si>
  <si>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</si>
  <si>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</si>
  <si>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</si>
  <si>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</si>
  <si>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951 0502 0132566 414 000</t>
  </si>
  <si>
    <t>182 1 05 03010 01 3000 110</t>
  </si>
  <si>
    <t>951 0409 0222571 244 340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</si>
  <si>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</si>
  <si>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</si>
  <si>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</si>
  <si>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</si>
  <si>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</si>
  <si>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</si>
  <si>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О. А. Кириченко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</si>
  <si>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</si>
  <si>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</si>
  <si>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</si>
  <si>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</si>
  <si>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</si>
  <si>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</si>
  <si>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</si>
  <si>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</si>
  <si>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</si>
  <si>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</si>
  <si>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</si>
  <si>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</si>
  <si>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</si>
  <si>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</si>
  <si>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</si>
  <si>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</si>
  <si>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</si>
  <si>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</si>
  <si>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</si>
  <si>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</si>
  <si>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</si>
  <si>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</si>
  <si>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</si>
  <si>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</si>
  <si>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</si>
  <si>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</si>
  <si>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</si>
  <si>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</si>
  <si>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</si>
  <si>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</si>
  <si>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</si>
  <si>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</si>
  <si>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</si>
  <si>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</si>
  <si>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</si>
  <si>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</si>
  <si>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</si>
  <si>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</si>
  <si>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</si>
  <si>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</si>
  <si>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</si>
  <si>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</si>
  <si>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</si>
  <si>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</si>
  <si>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</si>
  <si>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</si>
  <si>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</si>
  <si>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</si>
  <si>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182 1 06 01030 13 2100 110</t>
  </si>
  <si>
    <t>182 1 06 06043 13 2100 110</t>
  </si>
  <si>
    <t>182 1 06 01030 13 4000 110</t>
  </si>
  <si>
    <t>182 1 06 06033 13 2000 110</t>
  </si>
  <si>
    <t>182 1 01 02010 01 2100 110</t>
  </si>
  <si>
    <t>182 1 01 02020 01 2100 110</t>
  </si>
  <si>
    <t>182 1 05 03010 01 2100 110</t>
  </si>
  <si>
    <t>182 1 06 01030 13 2000 110</t>
  </si>
  <si>
    <t>182 1 06 06033 13 2100 110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</si>
  <si>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</si>
  <si>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</si>
  <si>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</si>
  <si>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</si>
  <si>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</si>
  <si>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081 116 90000 00 0000 140</t>
  </si>
  <si>
    <t>081 116 90050 13 0000 140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</si>
  <si>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</si>
  <si>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</si>
  <si>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</si>
  <si>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</si>
  <si>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</si>
  <si>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</si>
  <si>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</si>
  <si>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</si>
  <si>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</si>
  <si>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</si>
  <si>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</si>
  <si>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</si>
  <si>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</si>
  <si>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</si>
  <si>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</si>
  <si>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</si>
  <si>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</si>
  <si>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</si>
  <si>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182 1 05 03010 01 4000 110</t>
  </si>
  <si>
    <t>951 1 16 32000 13 0000 000</t>
  </si>
  <si>
    <t>951 1 16 46000 13 0000 140</t>
  </si>
  <si>
    <t>Поступления сумм в возмещение ущерба в связи с нарушениемисполнителем(подрядчиком)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 или иных договоров</t>
  </si>
  <si>
    <t>Прочие наналоговые доходы</t>
  </si>
  <si>
    <t>951 1 17 05000 00 0000 180</t>
  </si>
  <si>
    <t>Прочие неналоговые доходы бюджетов городских поселений</t>
  </si>
  <si>
    <t>951 1 17 05050 13 0000 180</t>
  </si>
  <si>
    <t>951 01 05 02 01 13 0000 510</t>
  </si>
  <si>
    <t>951 01 05 02 01 13 0000 610</t>
  </si>
  <si>
    <t>951 0000 0000000000 000 000</t>
  </si>
  <si>
    <t>951 0100 0000000000 000 000</t>
  </si>
  <si>
    <t>951 0102 0000000000 000 000</t>
  </si>
  <si>
    <t>951 0102 9410000000 000 000</t>
  </si>
  <si>
    <t xml:space="preserve">Расходы на выплаты по оплате труда работников муниципальных органов местного самоуправления  Зерноградского городского  поселения в рамках  обеспечения функционирования Главы Зерноградского городского поселения </t>
  </si>
  <si>
    <t>951 0102 9410000110 000 000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</si>
  <si>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</si>
  <si>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951 0102 9410000110 100 000</t>
  </si>
  <si>
    <t>Расходы на выплаты персоналу государственных (муниципальных) органов</t>
  </si>
  <si>
    <t>951 0102 9410000110 120 000</t>
  </si>
  <si>
    <t>951 0102 9410000110 121 000</t>
  </si>
  <si>
    <t>951 0102 9410000110 122 000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</si>
  <si>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 органов</t>
  </si>
  <si>
    <t>951 0102 9410000110 129 000</t>
  </si>
  <si>
    <t>951 0104 0000000000 000 000</t>
  </si>
  <si>
    <t>951 0104 9510000000 000 000</t>
  </si>
  <si>
    <t xml:space="preserve">Расходы по выплате по оплате труда работников органов местного самоуправления в рамках  обеспечения деятельности Администрации  Зерноградского городского поселения </t>
  </si>
  <si>
    <t>951 0104 9510000110 000 000</t>
  </si>
  <si>
    <t>951 0104 9510000110 100 000</t>
  </si>
  <si>
    <t xml:space="preserve">Расходы на выплаты по оплате труда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</si>
  <si>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951 0104 9510000110 120 000</t>
  </si>
  <si>
    <t>951 0104 9510000110 121 000</t>
  </si>
  <si>
    <t xml:space="preserve">Расходы на обеспечение функций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</si>
  <si>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951 0104 9510000190 000 000</t>
  </si>
  <si>
    <t>Закупка товаров, работ и услуг для государственных (муниципальных) нужд</t>
  </si>
  <si>
    <t>951 0104 9510000190 200 000</t>
  </si>
  <si>
    <t>Иные закупки товаров, работ и услуг для обеспечения государственных(муниципальных)нужд</t>
  </si>
  <si>
    <t>951 0104 9510000190 240 000</t>
  </si>
  <si>
    <t>Прочая закупка товаров, работ и услуг для обеспечения государственных (муниципальных ) нужд</t>
  </si>
  <si>
    <t>951 0104 9510000190 244 000</t>
  </si>
  <si>
    <t xml:space="preserve">Иные бюджетные ассигнования </t>
  </si>
  <si>
    <t>Уплата  налогов, сборов и иных платежей</t>
  </si>
  <si>
    <t>951 0104 9510000190 850 000</t>
  </si>
  <si>
    <t>951 0104 9990000000 000 000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</si>
  <si>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</t>
  </si>
  <si>
    <t>951 0104 9990072390 000 000</t>
  </si>
  <si>
    <t>Закупка товаров,работ и услуг для государственных(муниципальных) нужд</t>
  </si>
  <si>
    <t>951 0104 9990072390 200 000</t>
  </si>
  <si>
    <t>951 0104 9990072390 240 000</t>
  </si>
  <si>
    <t>951 0104 9990072390 244 000</t>
  </si>
  <si>
    <t>951 0106 0000000000 000 000</t>
  </si>
  <si>
    <t>Муниципальная программа Зерноградского городского поселения « Управление муниципальными финансами»</t>
  </si>
  <si>
    <t>951 0106 1000000000 000 000</t>
  </si>
  <si>
    <t>Подпрограмма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</si>
  <si>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951 0106 1010000000 000 000</t>
  </si>
  <si>
    <t xml:space="preserve">Иные межбюджетные трансферты по содержанию контрольно-счетного органа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 </t>
  </si>
  <si>
    <t>951 0106 1010085010 000 000</t>
  </si>
  <si>
    <t>Межбюджетные трансферты</t>
  </si>
  <si>
    <t>951 0106 1010085010 500 000</t>
  </si>
  <si>
    <t>951 0106 1010085010 540 000</t>
  </si>
  <si>
    <t>951 0107 0000000000 000 000</t>
  </si>
  <si>
    <t>Непрограммные расходы муниципальных органов местного самоуправления Зерноградского городского поселения</t>
  </si>
  <si>
    <t>951 0107 9900000000 000 000</t>
  </si>
  <si>
    <t>951 0107 9910000000 000 000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</si>
  <si>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</si>
  <si>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>951 0107 9910090210 000 000</t>
  </si>
  <si>
    <t>951 0107 9910090210 800 000</t>
  </si>
  <si>
    <t>951 0107 9910090210 880 000</t>
  </si>
  <si>
    <t>951 0111 0000000000 000 000</t>
  </si>
  <si>
    <t>951 0111 9900000000 000 000</t>
  </si>
  <si>
    <t>951 0111 9910000000 000 000</t>
  </si>
  <si>
    <t>951 0111 9910090100 000 000</t>
  </si>
  <si>
    <t>951 0111 9910090100 800 000</t>
  </si>
  <si>
    <t>951 0111 9910090100 870 000</t>
  </si>
  <si>
    <t>951 0113 0000000000 000 000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</si>
  <si>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</si>
  <si>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>951 0113 0300000000 000 000</t>
  </si>
  <si>
    <t>951 0113 0320000000 000 000</t>
  </si>
  <si>
    <t>951 0113 0320025740 000 000</t>
  </si>
  <si>
    <t>951 0113 0320025740 200 000</t>
  </si>
  <si>
    <t>951 0113 0320025740 240 000</t>
  </si>
  <si>
    <t>951 0113 0320025740 244 000</t>
  </si>
  <si>
    <t>Подпрограмма «Профилактика терроризма и экстремизма в Зерноградском городском поселении»</t>
  </si>
  <si>
    <t>951 0113 0330000000 000 000</t>
  </si>
  <si>
    <t>951 0113 0330025750 000 000</t>
  </si>
  <si>
    <t>Муниципальная программа Зерноградского городского поселения «Управление муниципальным имуществом»</t>
  </si>
  <si>
    <t>951 0113 0700000000 000 000</t>
  </si>
  <si>
    <t>951 0113 0710000000 000 000</t>
  </si>
  <si>
    <t>951 0113 0710025850 000 000</t>
  </si>
  <si>
    <t>951 0113 0710025850 200 000</t>
  </si>
  <si>
    <t>951 0113 0710025850 240 000</t>
  </si>
  <si>
    <t>951 0113 0710025850 244 000</t>
  </si>
  <si>
    <t>Муниципальная программа Зерноградского городского поселения « Муниципальная политика»</t>
  </si>
  <si>
    <t>951 0113 0900000000 000 000</t>
  </si>
  <si>
    <t>951 0113 0920000000 000 000</t>
  </si>
  <si>
    <t>951 0113 0920025920 000 000</t>
  </si>
  <si>
    <t>951 0113 0920025920 200 000</t>
  </si>
  <si>
    <t>951 0113 0920025920 240 000</t>
  </si>
  <si>
    <t>951 0113 0920025920 244 000</t>
  </si>
  <si>
    <t xml:space="preserve">Иные непрограммные мероприятия </t>
  </si>
  <si>
    <t>951 0113 9990000000 000 000</t>
  </si>
  <si>
    <t>951 0113 9990099990 000 000</t>
  </si>
  <si>
    <t>951 0113 9990099990 200 000</t>
  </si>
  <si>
    <t>951 0113 9990099990 240 000</t>
  </si>
  <si>
    <t>951 0113 9990099990 244 000</t>
  </si>
  <si>
    <t>Иные межбюджетные ассигнования</t>
  </si>
  <si>
    <t>951 0113 9990099990 800 000</t>
  </si>
  <si>
    <t>Исполнение судебных актов</t>
  </si>
  <si>
    <t>951 0113 9990099990 830 000</t>
  </si>
  <si>
    <t>Уплата налогов, сборов и иных платежей</t>
  </si>
  <si>
    <t>951 0113 9990099990 850 000</t>
  </si>
  <si>
    <t>951 0300 0000000000 000 000</t>
  </si>
  <si>
    <t>951 0309 0000000000 000 000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</si>
  <si>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</si>
  <si>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951 0309 0400000000 000 000</t>
  </si>
  <si>
    <t>951 0309 0410000000 000 000</t>
  </si>
  <si>
    <t>951 0309 0410025760 000 000</t>
  </si>
  <si>
    <t>951 0309 0410025760 200 000</t>
  </si>
  <si>
    <t>951 0309 0410025760 240 000</t>
  </si>
  <si>
    <t>951 0309 0410025760 244 000</t>
  </si>
  <si>
    <t>Подпрограмма «Обеспечение безопасности на воде»</t>
  </si>
  <si>
    <t>951 0309 0430000000 000 000</t>
  </si>
  <si>
    <t xml:space="preserve"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</si>
  <si>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951 0309 0430025780 000 000</t>
  </si>
  <si>
    <t>951 0309 0430025780 200 000</t>
  </si>
  <si>
    <t>951 0309 0430025780 240 000</t>
  </si>
  <si>
    <t>951 0309 0430025780 244 000</t>
  </si>
  <si>
    <t>951 0309 1000000000 000 000</t>
  </si>
  <si>
    <t>951 0309 1010000000 000 000</t>
  </si>
  <si>
    <t>951 0309 1010085020 000 000</t>
  </si>
  <si>
    <t>951 0309 1010085020 500 000</t>
  </si>
  <si>
    <t>951 0309 1010085020 540 000</t>
  </si>
  <si>
    <t>951 0400 0000000000 000 000</t>
  </si>
  <si>
    <t>951 0409 0000000000 000 000</t>
  </si>
  <si>
    <t>Муниципальная программа Зерноградского городского поселения « Развитие транспортной системы»</t>
  </si>
  <si>
    <t>951 0409 0200000000 000 000</t>
  </si>
  <si>
    <t>951 0409 0210000000 000 000</t>
  </si>
  <si>
    <t>951 0409 0210025700 000 000</t>
  </si>
  <si>
    <t>951 0409 0210025700 200 000</t>
  </si>
  <si>
    <t>951 0409 0210025700 240 000</t>
  </si>
  <si>
    <t>951 0409 0210025700 244 000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</si>
  <si>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</si>
  <si>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951 0409 0210026040 000 000</t>
  </si>
  <si>
    <t>951 0409 0210026040 200 000</t>
  </si>
  <si>
    <t>951 0409 0210026040 240 000</t>
  </si>
  <si>
    <t>951 0409 0220000000 000 000</t>
  </si>
  <si>
    <t>951 0409 0220025710 000 000</t>
  </si>
  <si>
    <t>951 0409 0220025710 200 000</t>
  </si>
  <si>
    <t>951 0409 0220025710 240 000</t>
  </si>
  <si>
    <t>951 0409 0220025710 244 000</t>
  </si>
  <si>
    <t>951 0412 0000000000 000 000</t>
  </si>
  <si>
    <t>951 0412 0700000000 000 000</t>
  </si>
  <si>
    <t>951 0412 0720000000 000 000</t>
  </si>
  <si>
    <t>951 0412 0720025880 000 000</t>
  </si>
  <si>
    <t>951 0412 0720025880 200 000</t>
  </si>
  <si>
    <t>951 0412 0720025880 240 000</t>
  </si>
  <si>
    <t>951 0412 0720025880 244 000</t>
  </si>
  <si>
    <t>Муниципальная программа Зерноградского городского поселения «Экономическое развитие и инновационная экономика»</t>
  </si>
  <si>
    <t>951 0412 1100000000 000 000</t>
  </si>
  <si>
    <t>Подпрограмма  «Развитие субъектов малого и среднего предпринимательства в Зерноградском городском поселении»</t>
  </si>
  <si>
    <t>951 0412 1110000000 000 000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</si>
  <si>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экономика».</t>
  </si>
  <si>
    <t>951 0412 1110026020 000 000</t>
  </si>
  <si>
    <t>951 0412 1110000000 200 000</t>
  </si>
  <si>
    <t>951 0412 1110000000 240 000</t>
  </si>
  <si>
    <t>951 0412 1110000000 244 000</t>
  </si>
  <si>
    <t>951 0500 0000000000 000 000</t>
  </si>
  <si>
    <t>951 0501 0000000000 000 000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</si>
  <si>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</si>
  <si>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951 0501 0120000000 000 000</t>
  </si>
  <si>
    <t>951 0501 0120025650 000 000</t>
  </si>
  <si>
    <t>951 0501 0120025650 200 000</t>
  </si>
  <si>
    <t>951 0501 0120025650 240 000</t>
  </si>
  <si>
    <t>951 0501 0120025650 244 000</t>
  </si>
  <si>
    <t>951 0501 0120025970 000 000</t>
  </si>
  <si>
    <t>951 0501 0120025970 200 000</t>
  </si>
  <si>
    <t>951 0501 0120025970 240 000</t>
  </si>
  <si>
    <t>951 0501 0120025970 243 000</t>
  </si>
  <si>
    <t>951 0502 0000000000 000 000</t>
  </si>
  <si>
    <t>951 0502 0100000000 000 000</t>
  </si>
  <si>
    <t>Подпрограмма «Модернизация объектов коммунальной инфраструктуры»</t>
  </si>
  <si>
    <t>951 0502 0130000000 000 000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</si>
  <si>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</si>
  <si>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951 0502 0130023200 000 000</t>
  </si>
  <si>
    <t>951 0502 0130023200 200 000</t>
  </si>
  <si>
    <t>951 0502 0130023200 240 000</t>
  </si>
  <si>
    <t>951 0502 0130023200 244 000</t>
  </si>
  <si>
    <t>951 0502 0132005660 000 000</t>
  </si>
  <si>
    <t>951 0502 0132005660 200 000</t>
  </si>
  <si>
    <t>951 0502 0132005660 240 000</t>
  </si>
  <si>
    <t>951 0502 0130025660 244 000</t>
  </si>
  <si>
    <t>951 0502 0130025980 000 000</t>
  </si>
  <si>
    <t>951 0502 0130025980 800 000</t>
  </si>
  <si>
    <t>951 0502 0130025980 810 000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</si>
  <si>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населения(Иные закупки товаров, работ и услуг для обеспечения государственных(муниципальных)нужд)</t>
  </si>
  <si>
    <t xml:space="preserve">951 0502 0130073200 000 000 </t>
  </si>
  <si>
    <t xml:space="preserve">951 0502 0130073200 200 000 </t>
  </si>
  <si>
    <t xml:space="preserve">951 0502 0130073200 240 000 </t>
  </si>
  <si>
    <t xml:space="preserve">951 0502 0130073200 244 000 </t>
  </si>
  <si>
    <t>951 0503 0000000000 000 000</t>
  </si>
  <si>
    <t>951 0503 0100000000 000 000</t>
  </si>
  <si>
    <t>951 0503 0110000000 000 000</t>
  </si>
  <si>
    <t>951 0503 0110025610 000 000</t>
  </si>
  <si>
    <t>951 0503 0110025610 200 000</t>
  </si>
  <si>
    <t>951 0503 0110025610 240 000</t>
  </si>
  <si>
    <t>951 0503 0110025610 244 000</t>
  </si>
  <si>
    <t>951 0503 0110025620 000 000</t>
  </si>
  <si>
    <t>951 0503 0110025620 200 000</t>
  </si>
  <si>
    <t>951 0503 0110025620 240 000</t>
  </si>
  <si>
    <t>951 0503 0110025620 244 000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</si>
  <si>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</si>
  <si>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951 0503 01120026030 000 000</t>
  </si>
  <si>
    <t>Капитальные вложения в объекты государственной(муниципальной) собственности</t>
  </si>
  <si>
    <t>951 0503 01120026030 400 000</t>
  </si>
  <si>
    <t>Бюджетные инвестиции</t>
  </si>
  <si>
    <t>951 0503 01120026030 410 000</t>
  </si>
  <si>
    <t>951 0503 0200000000 000 000</t>
  </si>
  <si>
    <t>951 0503 0220000000 000 000</t>
  </si>
  <si>
    <t>951 0503 0220025720 000 000</t>
  </si>
  <si>
    <t>951 0503 0220025720 200 000</t>
  </si>
  <si>
    <t>951 0503 0220025720 240 000</t>
  </si>
  <si>
    <t>951 0503 0220025720 244 000</t>
  </si>
  <si>
    <t>951 0503 0400000000 000 000</t>
  </si>
  <si>
    <t>951 0503 0420000000 000 000</t>
  </si>
  <si>
    <t>951 0503 0420025930 000 000</t>
  </si>
  <si>
    <t>951 0503 0420025930 200 000</t>
  </si>
  <si>
    <t>951 0503 0420025930 240 000</t>
  </si>
  <si>
    <t>951 0503 0420025930 244 000</t>
  </si>
  <si>
    <t>Муниципальная программа Зерноградского городского поселения «Развитие культуры»</t>
  </si>
  <si>
    <t>951 0503 0500000000 000 000</t>
  </si>
  <si>
    <t>951 0503 0520000000 000 000</t>
  </si>
  <si>
    <t>951 0503 0520025790 000 000</t>
  </si>
  <si>
    <t>951 0503 0520025790 200 000</t>
  </si>
  <si>
    <t>951 0503 0520025790 240 000</t>
  </si>
  <si>
    <t>951 0503 0520025790 244 000</t>
  </si>
  <si>
    <t>951 0700 0000000000 000 000</t>
  </si>
  <si>
    <t>951 0705 0000000000 000 000</t>
  </si>
  <si>
    <t>951 0705 0300000000 000 000</t>
  </si>
  <si>
    <t>951 0705 0310000000 000 000</t>
  </si>
  <si>
    <t>951 0705 0310025730 000 000</t>
  </si>
  <si>
    <t>951 0705 0310025730 200 000</t>
  </si>
  <si>
    <t>951 0705 0310025730 240 200</t>
  </si>
  <si>
    <t>951 0705 0310025730 244 000</t>
  </si>
  <si>
    <t>951 0707 0000000000 000 000</t>
  </si>
  <si>
    <t>Муниципальная программа Зерноградского городского поселения «Молодежь Зернограда»</t>
  </si>
  <si>
    <t>951 0707 0600000000 000 000</t>
  </si>
  <si>
    <t>951 0707 0610000000 000 000</t>
  </si>
  <si>
    <t>951 0707 0610025810 000 000</t>
  </si>
  <si>
    <t>951 0707 0610025810 200 000</t>
  </si>
  <si>
    <t>951 0707 0610025810 240 000</t>
  </si>
  <si>
    <t>951 0707 0610025810 244 000</t>
  </si>
  <si>
    <t>951 0800 0000000000 000 000</t>
  </si>
  <si>
    <t>951 0801 0000000000 000 000</t>
  </si>
  <si>
    <t>951 0801 0500000000 000 000</t>
  </si>
  <si>
    <t>951 0801 0510000000 000 000</t>
  </si>
  <si>
    <t xml:space="preserve"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 </t>
  </si>
  <si>
    <t>951 0801 0510000590 000 000</t>
  </si>
  <si>
    <t>Предоставление субсидий бюджетным, автономным учреждениям и иным некоммерческим организациям</t>
  </si>
  <si>
    <t>951 0801 0510000590 600 000</t>
  </si>
  <si>
    <t xml:space="preserve">Субсидии бюджетным учреждениям </t>
  </si>
  <si>
    <t>951 0801 0510000590 610 000</t>
  </si>
  <si>
    <t>951 0801 0510000590 611 000</t>
  </si>
  <si>
    <t>951 0801 0530000000 000 000</t>
  </si>
  <si>
    <t>951 0801 0530025800 000 000</t>
  </si>
  <si>
    <t>951 0801 0530025800 200 000</t>
  </si>
  <si>
    <t>951 0801 0530025800 240 000</t>
  </si>
  <si>
    <t>951 0801 0530025800 244 000</t>
  </si>
  <si>
    <t>951 1100 0000000000 000 000</t>
  </si>
  <si>
    <t>951 1102 0000000000 000 000</t>
  </si>
  <si>
    <t>951 1102 0800000000 000 000</t>
  </si>
  <si>
    <t>951 1102 0810000000 000 000</t>
  </si>
  <si>
    <t>951 1102 0810025890 000 000</t>
  </si>
  <si>
    <t>951 1102 0810025890 200 000</t>
  </si>
  <si>
    <t>951 1102 0810025890 240 000</t>
  </si>
  <si>
    <t>951 1102 0810025890 244 000</t>
  </si>
  <si>
    <t>951 0502 0132005660 243 000</t>
  </si>
  <si>
    <t>951 0502 0130085180 000 000</t>
  </si>
  <si>
    <t>951 0502 0130085180 200 000</t>
  </si>
  <si>
    <t>951 0502 0130085180 240 000</t>
  </si>
  <si>
    <t>951 0502 0130085180 244 000</t>
  </si>
  <si>
    <t xml:space="preserve">Расходы  за счет средств резервного фонда Администрации Зерноградского района в рамках подпрограммы «Модернизация объектов коммунальной инфраструктуры»  </t>
  </si>
  <si>
    <t>951 0104 9510000110 122 000</t>
  </si>
  <si>
    <t>951 0104 9510000110 129 000</t>
  </si>
  <si>
    <t>951 0409 0210026040 243 000</t>
  </si>
  <si>
    <t>Закупка товаров,работ, услуг в целях капитального ремонта государственного (муниципального) имущества</t>
  </si>
  <si>
    <t>951 1 08 07175 01 1000 110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</si>
  <si>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</si>
  <si>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951 0501 0120085180 000 000</t>
  </si>
  <si>
    <t>951 0501 0120085180 200 000</t>
  </si>
  <si>
    <t>951 0501 0120085180 240 000</t>
  </si>
  <si>
    <t>951 0501 0120085180 243 000</t>
  </si>
  <si>
    <t>951 0104 9510000190 800 000</t>
  </si>
  <si>
    <t>951 0104 9510000190 852 000</t>
  </si>
  <si>
    <t>Уплата прочих налогов и сборов</t>
  </si>
  <si>
    <t>951 0113 0330025750 200 000</t>
  </si>
  <si>
    <t>951 0113 0330025750 240 000</t>
  </si>
  <si>
    <t>951 0113 0330025750 244 000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</si>
  <si>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</si>
  <si>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951 0113 9990099990 831 000</t>
  </si>
  <si>
    <t>951 0113 9990099990 852 000</t>
  </si>
  <si>
    <t>951 0113 9990099990 853 000</t>
  </si>
  <si>
    <t>Уплата налога на имущество организаций и земельного налога</t>
  </si>
  <si>
    <t>951 0113 9990099990 851 000</t>
  </si>
  <si>
    <t>Уплата иных платежей</t>
  </si>
  <si>
    <t>951 0707 0610025820 000 000</t>
  </si>
  <si>
    <t>951 0707 0610025820 200 000</t>
  </si>
  <si>
    <t>951 0707 0610025820 240 000</t>
  </si>
  <si>
    <t>951 0707 0610025820 244 000</t>
  </si>
  <si>
    <t>Периодичность: месячная, квартальная, годовая</t>
  </si>
  <si>
    <t>Доходы бюджета - всего</t>
  </si>
  <si>
    <t>в том числе:</t>
  </si>
  <si>
    <t>Расходы бюджета - всего</t>
  </si>
  <si>
    <t>Результат исполнения бюджета (дефицит /профицит)</t>
  </si>
  <si>
    <t>182 1 05 03010 01 3100 110</t>
  </si>
  <si>
    <t>182 1 05 03020 01 2100 110</t>
  </si>
  <si>
    <t>182 1 06 06033 13 4000 110</t>
  </si>
  <si>
    <t>"04" мая  2016  г.</t>
  </si>
  <si>
    <t>951 0104 9510000190 122 000</t>
  </si>
  <si>
    <t>Иные выплаты населению</t>
  </si>
  <si>
    <t>951 0113 0920025920 360 000</t>
  </si>
  <si>
    <t>Обеспечение мероприятий по модернизации систем коммунальной инфраструктуры за счет средств, поступивших от Фонда содействия реформированию жилищно-коммунального хозяйства,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</si>
  <si>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951 0502 0130009505 000 000</t>
  </si>
  <si>
    <t>951 0502 0130009505 244 000</t>
  </si>
  <si>
    <t>Обеспечение мероприятий по модернизации систем коммунальной инфраструктуры за счет средств областного бюджета на софинансирование средств, поступивших от Фонда содействия реформированию жилищно-коммунального хозяйства, 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</si>
  <si>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951 0502 0130009605 000 000</t>
  </si>
  <si>
    <t>951 0502 0130009605 244 000</t>
  </si>
  <si>
    <t xml:space="preserve"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</t>
  </si>
  <si>
    <t>951 0502 0130025670 000 000</t>
  </si>
  <si>
    <t>951 0502 0130025670 243 000</t>
  </si>
  <si>
    <t xml:space="preserve">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</t>
  </si>
  <si>
    <t xml:space="preserve">951 0502 0130073210 000 000 </t>
  </si>
  <si>
    <t xml:space="preserve">951 0502 0130073210 243 000 </t>
  </si>
  <si>
    <t>Софинансирование расходов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</si>
  <si>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01300S3200 000 000 </t>
  </si>
  <si>
    <t xml:space="preserve">951 0502 01300S3200 244 000 </t>
  </si>
  <si>
    <t xml:space="preserve">951 0502 01300S3210 000 000 </t>
  </si>
  <si>
    <t xml:space="preserve">951 0502 01300S3210 243 000 </t>
  </si>
  <si>
    <t xml:space="preserve"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</si>
  <si>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 xml:space="preserve"> Софинансирование расходов на обеспечение мероприятий по модернизации систем коммунальной инфраструктуры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</si>
  <si>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01300S9605 000 000 </t>
  </si>
  <si>
    <t xml:space="preserve">951 0502 01300S9605 244 000 </t>
  </si>
  <si>
    <t>951 0113 9990099990 100 000</t>
  </si>
  <si>
    <t>951 0113 9990099990 120 000</t>
  </si>
  <si>
    <t>951 0113 9990099990 122 000</t>
  </si>
  <si>
    <t>на "01"июля 2016 года</t>
  </si>
  <si>
    <t>01.07.2016</t>
  </si>
  <si>
    <t>Мероприятия по обеспечению защиты от чрезвычайных ситуаций в рамках подпрограммы "Защита от чрезвычайных ситуаций" муниципальной программы Зерноградского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объектах2</t>
  </si>
  <si>
    <t>951 0309 0420000000 000 000</t>
  </si>
  <si>
    <t>951 0309 0420025770 000 000</t>
  </si>
  <si>
    <t>951 0309 0420025770 244 000</t>
  </si>
  <si>
    <t>Расходы на софинансирование повышения заработной платы работникам муниципальных учреждений культуры в рамках подпрограммы «Муниципальная поддержка и развитие учреждений культуры»муниципальной программы Зерноградского городского  поселения «Развитие культуры»(Субсидии бюджетным учреждениям)</t>
  </si>
  <si>
    <t>Софинансирование повышения заработной платы работникам муниципальных учреждений культуры в рамках подпрограммы «Муниципальная поддержка и развитие учреждений культуры» муниципальной программы Зерноградского городского  поселения «Развитие культуры»(Субсидии бюджетным учреждениям)</t>
  </si>
  <si>
    <t>951 0801 05100S3850 611 000</t>
  </si>
  <si>
    <t>951 0801 0510073850 611 000</t>
  </si>
  <si>
    <t>Расходы на капитальный ремонт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</si>
  <si>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951 0409 0210026050 243 000</t>
  </si>
  <si>
    <t>951 0409 0210026050 000 000</t>
  </si>
  <si>
    <t>И.Б Талан</t>
  </si>
  <si>
    <t>Социальное обеспечение и иные выплаты населению</t>
  </si>
  <si>
    <t>951 0113 0920025920 300 000</t>
  </si>
  <si>
    <t>951 0104 9510000190 120 000</t>
  </si>
  <si>
    <t>951 0409 0210026050 240 000</t>
  </si>
  <si>
    <t xml:space="preserve">951 0502 01300S3200 240 000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</si>
</sst>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  <numFmt numFmtId="179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1" fontId="9" fillId="33" borderId="13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4" fillId="34" borderId="17" xfId="0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4" fontId="9" fillId="33" borderId="13" xfId="0" applyNumberFormat="1" applyFont="1" applyFill="1" applyBorder="1" applyAlignment="1">
      <alignment horizontal="right"/>
    </xf>
    <xf numFmtId="0" fontId="14" fillId="0" borderId="17" xfId="0" applyFont="1" applyBorder="1" applyAlignment="1">
      <alignment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53" fillId="33" borderId="13" xfId="0" applyNumberFormat="1" applyFont="1" applyFill="1" applyBorder="1" applyAlignment="1">
      <alignment horizontal="right" wrapText="1"/>
    </xf>
    <xf numFmtId="4" fontId="53" fillId="0" borderId="13" xfId="0" applyNumberFormat="1" applyFont="1" applyFill="1" applyBorder="1" applyAlignment="1">
      <alignment horizontal="right" wrapText="1"/>
    </xf>
    <xf numFmtId="43" fontId="4" fillId="33" borderId="13" xfId="61" applyFont="1" applyFill="1" applyBorder="1" applyAlignment="1">
      <alignment horizontal="right" wrapText="1"/>
    </xf>
    <xf numFmtId="0" fontId="14" fillId="33" borderId="17" xfId="0" applyNumberFormat="1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justify" vertical="top" wrapText="1"/>
    </xf>
    <xf numFmtId="0" fontId="14" fillId="33" borderId="17" xfId="0" applyFont="1" applyFill="1" applyBorder="1" applyAlignment="1">
      <alignment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/>
    </xf>
    <xf numFmtId="0" fontId="14" fillId="33" borderId="17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justify" vertical="top"/>
    </xf>
    <xf numFmtId="0" fontId="14" fillId="33" borderId="17" xfId="0" applyFont="1" applyFill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left" vertical="top" wrapText="1"/>
    </xf>
    <xf numFmtId="0" fontId="14" fillId="35" borderId="17" xfId="0" applyFont="1" applyFill="1" applyBorder="1" applyAlignment="1">
      <alignment vertical="top" wrapText="1"/>
    </xf>
    <xf numFmtId="0" fontId="14" fillId="33" borderId="17" xfId="0" applyNumberFormat="1" applyFont="1" applyFill="1" applyBorder="1" applyAlignment="1" applyProtection="1">
      <alignment vertical="center" wrapText="1"/>
      <protection locked="0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9" fontId="4" fillId="33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wrapText="1"/>
    </xf>
    <xf numFmtId="4" fontId="4" fillId="0" borderId="35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4" fillId="0" borderId="37" xfId="0" applyNumberFormat="1" applyFont="1" applyBorder="1" applyAlignment="1">
      <alignment horizontal="center"/>
    </xf>
    <xf numFmtId="43" fontId="4" fillId="0" borderId="37" xfId="61" applyFont="1" applyBorder="1" applyAlignment="1">
      <alignment horizontal="right"/>
    </xf>
    <xf numFmtId="43" fontId="4" fillId="0" borderId="38" xfId="61" applyFont="1" applyBorder="1" applyAlignment="1">
      <alignment horizontal="center"/>
    </xf>
    <xf numFmtId="0" fontId="4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wrapText="1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right"/>
    </xf>
    <xf numFmtId="49" fontId="9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right"/>
    </xf>
    <xf numFmtId="4" fontId="9" fillId="33" borderId="32" xfId="0" applyNumberFormat="1" applyFont="1" applyFill="1" applyBorder="1" applyAlignment="1">
      <alignment horizontal="right"/>
    </xf>
    <xf numFmtId="49" fontId="9" fillId="0" borderId="50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4" fontId="9" fillId="0" borderId="34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left" wrapText="1"/>
    </xf>
    <xf numFmtId="0" fontId="14" fillId="0" borderId="51" xfId="0" applyFont="1" applyBorder="1" applyAlignment="1">
      <alignment horizontal="left" wrapText="1"/>
    </xf>
    <xf numFmtId="0" fontId="14" fillId="36" borderId="52" xfId="0" applyFont="1" applyFill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32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view="pageBreakPreview" zoomScale="115" zoomScaleNormal="115" zoomScaleSheetLayoutView="115" zoomScalePageLayoutView="0" workbookViewId="0" topLeftCell="A27">
      <selection activeCell="I15" sqref="I15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.75" thickBot="1">
      <c r="A2" s="43"/>
      <c r="B2" s="46" t="s">
        <v>84</v>
      </c>
      <c r="C2" s="43"/>
      <c r="D2" s="43"/>
      <c r="F2" s="46"/>
      <c r="G2" s="51" t="s">
        <v>3</v>
      </c>
      <c r="I2" s="46"/>
      <c r="J2" s="98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85</v>
      </c>
      <c r="I3" s="45" t="s">
        <v>8</v>
      </c>
      <c r="J3" s="99" t="s">
        <v>85</v>
      </c>
    </row>
    <row r="4" spans="1:10" ht="12.75">
      <c r="A4" s="44"/>
      <c r="B4" s="48" t="s">
        <v>851</v>
      </c>
      <c r="C4" s="44"/>
      <c r="D4" s="44"/>
      <c r="F4" s="45" t="s">
        <v>86</v>
      </c>
      <c r="G4" s="50" t="s">
        <v>113</v>
      </c>
      <c r="I4" s="45" t="s">
        <v>86</v>
      </c>
      <c r="J4" s="100" t="s">
        <v>852</v>
      </c>
    </row>
    <row r="5" spans="1:10" ht="12.75">
      <c r="A5" s="44" t="s">
        <v>87</v>
      </c>
      <c r="B5" s="44"/>
      <c r="C5" s="44"/>
      <c r="D5" s="44"/>
      <c r="F5" s="45" t="s">
        <v>88</v>
      </c>
      <c r="G5" s="50" t="s">
        <v>89</v>
      </c>
      <c r="I5" s="45" t="s">
        <v>88</v>
      </c>
      <c r="J5" s="100" t="s">
        <v>89</v>
      </c>
    </row>
    <row r="6" spans="1:10" ht="12.75">
      <c r="A6" s="44" t="s">
        <v>97</v>
      </c>
      <c r="B6" s="47"/>
      <c r="C6" s="47"/>
      <c r="D6" s="47"/>
      <c r="F6" s="45" t="s">
        <v>90</v>
      </c>
      <c r="G6" s="50" t="s">
        <v>91</v>
      </c>
      <c r="I6" s="45" t="s">
        <v>90</v>
      </c>
      <c r="J6" s="100" t="s">
        <v>91</v>
      </c>
    </row>
    <row r="7" spans="1:10" ht="12.75">
      <c r="A7" s="47" t="s">
        <v>92</v>
      </c>
      <c r="B7" s="49" t="s">
        <v>93</v>
      </c>
      <c r="C7" s="44"/>
      <c r="D7" s="49"/>
      <c r="F7" s="45" t="s">
        <v>94</v>
      </c>
      <c r="G7" s="50" t="s">
        <v>95</v>
      </c>
      <c r="I7" s="45" t="s">
        <v>263</v>
      </c>
      <c r="J7" s="100" t="s">
        <v>264</v>
      </c>
    </row>
    <row r="8" spans="1:10" ht="12.75">
      <c r="A8" s="44" t="s">
        <v>815</v>
      </c>
      <c r="B8" s="44"/>
      <c r="C8" s="44"/>
      <c r="D8" s="44"/>
      <c r="E8" s="25"/>
      <c r="F8" s="45"/>
      <c r="G8" s="50"/>
      <c r="I8" s="45"/>
      <c r="J8" s="100"/>
    </row>
    <row r="9" spans="1:10" ht="13.5" thickBot="1">
      <c r="A9" s="44" t="s">
        <v>96</v>
      </c>
      <c r="B9" s="44"/>
      <c r="C9" s="44"/>
      <c r="D9" s="44"/>
      <c r="E9" s="25"/>
      <c r="F9" s="44"/>
      <c r="G9" s="50" t="s">
        <v>2</v>
      </c>
      <c r="I9" s="44"/>
      <c r="J9" s="101" t="s">
        <v>2</v>
      </c>
    </row>
    <row r="10" spans="1:10" ht="12.75">
      <c r="A10" s="44"/>
      <c r="B10" s="44"/>
      <c r="C10" s="44"/>
      <c r="D10" s="44"/>
      <c r="E10" s="25"/>
      <c r="F10" s="44"/>
      <c r="G10" s="58"/>
      <c r="I10" s="44"/>
      <c r="J10" s="58"/>
    </row>
    <row r="11" spans="1:10" ht="15">
      <c r="A11" s="194" t="s">
        <v>6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2.75">
      <c r="A12" s="59"/>
      <c r="B12" s="59"/>
      <c r="C12" s="59"/>
      <c r="D12" s="60"/>
      <c r="E12" s="61"/>
      <c r="F12" s="61"/>
      <c r="G12" s="61"/>
      <c r="H12" s="61"/>
      <c r="I12" s="61"/>
      <c r="J12" s="62"/>
    </row>
    <row r="13" spans="1:10" ht="26.25" customHeight="1">
      <c r="A13" s="195" t="s">
        <v>4</v>
      </c>
      <c r="B13" s="195" t="s">
        <v>0</v>
      </c>
      <c r="C13" s="196" t="s">
        <v>117</v>
      </c>
      <c r="D13" s="197"/>
      <c r="E13" s="200" t="s">
        <v>7</v>
      </c>
      <c r="F13" s="201"/>
      <c r="G13" s="201"/>
      <c r="H13" s="202"/>
      <c r="I13" s="206" t="s">
        <v>5</v>
      </c>
      <c r="J13" s="197" t="s">
        <v>83</v>
      </c>
    </row>
    <row r="14" spans="1:10" ht="44.25" customHeight="1">
      <c r="A14" s="195"/>
      <c r="B14" s="195"/>
      <c r="C14" s="198"/>
      <c r="D14" s="199"/>
      <c r="E14" s="203"/>
      <c r="F14" s="204"/>
      <c r="G14" s="204"/>
      <c r="H14" s="205"/>
      <c r="I14" s="206"/>
      <c r="J14" s="199"/>
    </row>
    <row r="15" spans="1:10" ht="13.5" thickBot="1">
      <c r="A15" s="63">
        <v>1</v>
      </c>
      <c r="B15" s="64">
        <v>2</v>
      </c>
      <c r="C15" s="64" t="s">
        <v>118</v>
      </c>
      <c r="D15" s="65">
        <v>3</v>
      </c>
      <c r="E15" s="66" t="s">
        <v>119</v>
      </c>
      <c r="F15" s="66" t="s">
        <v>120</v>
      </c>
      <c r="G15" s="66" t="s">
        <v>1</v>
      </c>
      <c r="H15" s="66" t="s">
        <v>121</v>
      </c>
      <c r="I15" s="67">
        <v>14</v>
      </c>
      <c r="J15" s="67">
        <v>23</v>
      </c>
    </row>
    <row r="16" spans="1:10" ht="12.75">
      <c r="A16" s="82" t="s">
        <v>816</v>
      </c>
      <c r="B16" s="164" t="s">
        <v>116</v>
      </c>
      <c r="C16" s="165" t="s">
        <v>13</v>
      </c>
      <c r="D16" s="166" t="str">
        <f>IF(LEFT(C16,5)="000 8","X",C16)</f>
        <v>X</v>
      </c>
      <c r="E16" s="167"/>
      <c r="F16" s="167"/>
      <c r="G16" s="167"/>
      <c r="H16" s="167">
        <f>H29+H90+H94+H106+H111+H141+H22</f>
        <v>110796000</v>
      </c>
      <c r="I16" s="167">
        <f>I29+I90+I94+I106+I111+I141+I22+I102+I138+I17</f>
        <v>54746895.15</v>
      </c>
      <c r="J16" s="168">
        <f>H16-I16</f>
        <v>56049104.85</v>
      </c>
    </row>
    <row r="17" spans="1:10" ht="12.75" hidden="1">
      <c r="A17" s="82" t="s">
        <v>14</v>
      </c>
      <c r="B17" s="169" t="s">
        <v>181</v>
      </c>
      <c r="C17" s="69"/>
      <c r="D17" s="94" t="s">
        <v>483</v>
      </c>
      <c r="E17" s="71"/>
      <c r="F17" s="71"/>
      <c r="G17" s="71"/>
      <c r="H17" s="71"/>
      <c r="I17" s="71">
        <f>I18</f>
        <v>0</v>
      </c>
      <c r="J17" s="170">
        <f>H17-I17</f>
        <v>0</v>
      </c>
    </row>
    <row r="18" spans="1:10" ht="12.75" hidden="1">
      <c r="A18" s="82" t="s">
        <v>138</v>
      </c>
      <c r="B18" s="169" t="s">
        <v>181</v>
      </c>
      <c r="C18" s="69"/>
      <c r="D18" s="94" t="s">
        <v>484</v>
      </c>
      <c r="E18" s="71"/>
      <c r="F18" s="71"/>
      <c r="G18" s="71"/>
      <c r="H18" s="71"/>
      <c r="I18" s="71">
        <f>I19</f>
        <v>0</v>
      </c>
      <c r="J18" s="170">
        <f>H18-I18</f>
        <v>0</v>
      </c>
    </row>
    <row r="19" spans="1:10" ht="22.5" hidden="1">
      <c r="A19" s="82" t="s">
        <v>485</v>
      </c>
      <c r="B19" s="169" t="s">
        <v>181</v>
      </c>
      <c r="C19" s="69"/>
      <c r="D19" s="94" t="s">
        <v>487</v>
      </c>
      <c r="E19" s="71"/>
      <c r="F19" s="71"/>
      <c r="G19" s="71"/>
      <c r="H19" s="71"/>
      <c r="I19" s="71">
        <f>I20</f>
        <v>0</v>
      </c>
      <c r="J19" s="170">
        <f>H19-I19</f>
        <v>0</v>
      </c>
    </row>
    <row r="20" spans="1:10" ht="33.75" hidden="1">
      <c r="A20" s="106" t="s">
        <v>486</v>
      </c>
      <c r="B20" s="169" t="s">
        <v>181</v>
      </c>
      <c r="C20" s="77"/>
      <c r="D20" s="102" t="s">
        <v>488</v>
      </c>
      <c r="E20" s="78"/>
      <c r="F20" s="78"/>
      <c r="G20" s="78"/>
      <c r="H20" s="78"/>
      <c r="I20" s="78">
        <f>I21</f>
        <v>0</v>
      </c>
      <c r="J20" s="171">
        <f>H20-I20</f>
        <v>0</v>
      </c>
    </row>
    <row r="21" spans="1:10" ht="12.75" customHeight="1">
      <c r="A21" s="106" t="s">
        <v>817</v>
      </c>
      <c r="B21" s="172"/>
      <c r="C21" s="68"/>
      <c r="D21" s="102"/>
      <c r="E21" s="107"/>
      <c r="F21" s="107"/>
      <c r="G21" s="107"/>
      <c r="H21" s="78"/>
      <c r="I21" s="78"/>
      <c r="J21" s="173"/>
    </row>
    <row r="22" spans="1:10" ht="12.75">
      <c r="A22" s="108" t="s">
        <v>14</v>
      </c>
      <c r="B22" s="174" t="s">
        <v>116</v>
      </c>
      <c r="C22" s="109"/>
      <c r="D22" s="104" t="s">
        <v>437</v>
      </c>
      <c r="E22" s="110"/>
      <c r="F22" s="110"/>
      <c r="G22" s="110"/>
      <c r="H22" s="105">
        <f>H23</f>
        <v>5835200</v>
      </c>
      <c r="I22" s="105">
        <f>I23</f>
        <v>2972557.57</v>
      </c>
      <c r="J22" s="175">
        <f aca="true" t="shared" si="0" ref="J22:J28">H22-I22</f>
        <v>2862642.43</v>
      </c>
    </row>
    <row r="23" spans="1:10" ht="37.5" customHeight="1">
      <c r="A23" s="108" t="s">
        <v>425</v>
      </c>
      <c r="B23" s="176" t="s">
        <v>116</v>
      </c>
      <c r="C23" s="103"/>
      <c r="D23" s="104" t="s">
        <v>436</v>
      </c>
      <c r="E23" s="105"/>
      <c r="F23" s="105"/>
      <c r="G23" s="105"/>
      <c r="H23" s="105">
        <f>H24</f>
        <v>5835200</v>
      </c>
      <c r="I23" s="105">
        <f>I24</f>
        <v>2972557.57</v>
      </c>
      <c r="J23" s="177">
        <f t="shared" si="0"/>
        <v>2862642.43</v>
      </c>
    </row>
    <row r="24" spans="1:10" ht="32.25" customHeight="1">
      <c r="A24" s="82" t="s">
        <v>426</v>
      </c>
      <c r="B24" s="169" t="s">
        <v>116</v>
      </c>
      <c r="C24" s="69"/>
      <c r="D24" s="95" t="s">
        <v>431</v>
      </c>
      <c r="E24" s="71"/>
      <c r="F24" s="71"/>
      <c r="G24" s="71"/>
      <c r="H24" s="71">
        <f>H25+H26+H27+H28</f>
        <v>5835200</v>
      </c>
      <c r="I24" s="71">
        <f>I25+I26+I27+I28</f>
        <v>2972557.57</v>
      </c>
      <c r="J24" s="170">
        <f t="shared" si="0"/>
        <v>2862642.43</v>
      </c>
    </row>
    <row r="25" spans="1:10" ht="70.5" customHeight="1">
      <c r="A25" s="82" t="s">
        <v>427</v>
      </c>
      <c r="B25" s="169" t="s">
        <v>116</v>
      </c>
      <c r="C25" s="69"/>
      <c r="D25" s="95" t="s">
        <v>432</v>
      </c>
      <c r="E25" s="71"/>
      <c r="F25" s="71"/>
      <c r="G25" s="71"/>
      <c r="H25" s="71">
        <v>2034100</v>
      </c>
      <c r="I25" s="71">
        <v>1011013.02</v>
      </c>
      <c r="J25" s="170">
        <f t="shared" si="0"/>
        <v>1023086.98</v>
      </c>
    </row>
    <row r="26" spans="1:10" ht="79.5" customHeight="1">
      <c r="A26" s="82" t="s">
        <v>428</v>
      </c>
      <c r="B26" s="169" t="s">
        <v>116</v>
      </c>
      <c r="C26" s="69"/>
      <c r="D26" s="95" t="s">
        <v>433</v>
      </c>
      <c r="E26" s="71"/>
      <c r="F26" s="71"/>
      <c r="G26" s="71"/>
      <c r="H26" s="71">
        <v>41000</v>
      </c>
      <c r="I26" s="71">
        <v>16668.07</v>
      </c>
      <c r="J26" s="170">
        <f t="shared" si="0"/>
        <v>24331.93</v>
      </c>
    </row>
    <row r="27" spans="1:10" ht="69.75" customHeight="1">
      <c r="A27" s="82" t="s">
        <v>429</v>
      </c>
      <c r="B27" s="169" t="s">
        <v>116</v>
      </c>
      <c r="C27" s="69"/>
      <c r="D27" s="95" t="s">
        <v>434</v>
      </c>
      <c r="E27" s="71"/>
      <c r="F27" s="71"/>
      <c r="G27" s="71"/>
      <c r="H27" s="71">
        <v>3760100</v>
      </c>
      <c r="I27" s="71">
        <v>2104022</v>
      </c>
      <c r="J27" s="170">
        <f t="shared" si="0"/>
        <v>1656078</v>
      </c>
    </row>
    <row r="28" spans="1:10" ht="76.5" customHeight="1">
      <c r="A28" s="82" t="s">
        <v>430</v>
      </c>
      <c r="B28" s="169" t="s">
        <v>116</v>
      </c>
      <c r="C28" s="69"/>
      <c r="D28" s="93" t="s">
        <v>435</v>
      </c>
      <c r="E28" s="71"/>
      <c r="F28" s="71"/>
      <c r="G28" s="71"/>
      <c r="H28" s="71">
        <v>0</v>
      </c>
      <c r="I28" s="71">
        <v>-159145.52</v>
      </c>
      <c r="J28" s="170">
        <f t="shared" si="0"/>
        <v>159145.52</v>
      </c>
    </row>
    <row r="29" spans="1:10" ht="12.75">
      <c r="A29" s="82" t="s">
        <v>14</v>
      </c>
      <c r="B29" s="169" t="s">
        <v>116</v>
      </c>
      <c r="C29" s="69" t="s">
        <v>140</v>
      </c>
      <c r="D29" s="76" t="s">
        <v>140</v>
      </c>
      <c r="E29" s="71"/>
      <c r="F29" s="71"/>
      <c r="G29" s="71"/>
      <c r="H29" s="71">
        <f>H30+H48+H62</f>
        <v>55026700</v>
      </c>
      <c r="I29" s="71">
        <f>I30+I48+I62+I83</f>
        <v>21385656.04</v>
      </c>
      <c r="J29" s="170">
        <f aca="true" t="shared" si="1" ref="J29:J149">H29-I29</f>
        <v>33641043.96</v>
      </c>
    </row>
    <row r="30" spans="1:10" ht="12.75">
      <c r="A30" s="82" t="s">
        <v>15</v>
      </c>
      <c r="B30" s="169" t="s">
        <v>116</v>
      </c>
      <c r="C30" s="69" t="s">
        <v>141</v>
      </c>
      <c r="D30" s="70" t="s">
        <v>141</v>
      </c>
      <c r="E30" s="71"/>
      <c r="F30" s="71"/>
      <c r="G30" s="71"/>
      <c r="H30" s="71">
        <f>H31</f>
        <v>25837900</v>
      </c>
      <c r="I30" s="71">
        <f>I31</f>
        <v>11366873.88</v>
      </c>
      <c r="J30" s="170">
        <f t="shared" si="1"/>
        <v>14471026.12</v>
      </c>
    </row>
    <row r="31" spans="1:10" ht="17.25" customHeight="1">
      <c r="A31" s="82" t="s">
        <v>16</v>
      </c>
      <c r="B31" s="169" t="s">
        <v>116</v>
      </c>
      <c r="C31" s="69" t="s">
        <v>142</v>
      </c>
      <c r="D31" s="70" t="s">
        <v>219</v>
      </c>
      <c r="E31" s="71"/>
      <c r="F31" s="71"/>
      <c r="G31" s="71"/>
      <c r="H31" s="71">
        <f>H32+H37</f>
        <v>25837900</v>
      </c>
      <c r="I31" s="71">
        <f>I32+I37+I42</f>
        <v>11366873.88</v>
      </c>
      <c r="J31" s="170">
        <f t="shared" si="1"/>
        <v>14471026.12</v>
      </c>
    </row>
    <row r="32" spans="1:10" ht="67.5">
      <c r="A32" s="156" t="s">
        <v>128</v>
      </c>
      <c r="B32" s="169" t="s">
        <v>116</v>
      </c>
      <c r="C32" s="69" t="s">
        <v>143</v>
      </c>
      <c r="D32" s="70" t="s">
        <v>143</v>
      </c>
      <c r="E32" s="71"/>
      <c r="F32" s="71"/>
      <c r="G32" s="71"/>
      <c r="H32" s="71">
        <v>25337900</v>
      </c>
      <c r="I32" s="71">
        <f>I33+I34+I36</f>
        <v>11098718.13</v>
      </c>
      <c r="J32" s="170">
        <f t="shared" si="1"/>
        <v>14239181.87</v>
      </c>
    </row>
    <row r="33" spans="1:10" ht="67.5">
      <c r="A33" s="156" t="s">
        <v>128</v>
      </c>
      <c r="B33" s="169" t="s">
        <v>116</v>
      </c>
      <c r="C33" s="69" t="s">
        <v>183</v>
      </c>
      <c r="D33" s="70" t="s">
        <v>183</v>
      </c>
      <c r="E33" s="71"/>
      <c r="F33" s="71"/>
      <c r="G33" s="71"/>
      <c r="H33" s="71">
        <v>0</v>
      </c>
      <c r="I33" s="71">
        <v>11044300.07</v>
      </c>
      <c r="J33" s="170">
        <f t="shared" si="1"/>
        <v>-11044300.07</v>
      </c>
    </row>
    <row r="34" spans="1:10" ht="67.5">
      <c r="A34" s="156" t="s">
        <v>128</v>
      </c>
      <c r="B34" s="169" t="s">
        <v>116</v>
      </c>
      <c r="C34" s="69" t="s">
        <v>184</v>
      </c>
      <c r="D34" s="70" t="s">
        <v>184</v>
      </c>
      <c r="E34" s="71"/>
      <c r="F34" s="71"/>
      <c r="G34" s="71"/>
      <c r="H34" s="71">
        <v>0</v>
      </c>
      <c r="I34" s="71">
        <f>I35</f>
        <v>36897.56</v>
      </c>
      <c r="J34" s="170">
        <f t="shared" si="1"/>
        <v>-36897.56</v>
      </c>
    </row>
    <row r="35" spans="1:10" ht="67.5">
      <c r="A35" s="156" t="s">
        <v>128</v>
      </c>
      <c r="B35" s="169" t="s">
        <v>116</v>
      </c>
      <c r="C35" s="69"/>
      <c r="D35" s="70" t="s">
        <v>477</v>
      </c>
      <c r="E35" s="71"/>
      <c r="F35" s="71"/>
      <c r="G35" s="71"/>
      <c r="H35" s="71">
        <v>0</v>
      </c>
      <c r="I35" s="71">
        <v>36897.56</v>
      </c>
      <c r="J35" s="170">
        <f t="shared" si="1"/>
        <v>-36897.56</v>
      </c>
    </row>
    <row r="36" spans="1:10" ht="67.5">
      <c r="A36" s="156" t="s">
        <v>128</v>
      </c>
      <c r="B36" s="169" t="s">
        <v>116</v>
      </c>
      <c r="C36" s="69" t="s">
        <v>185</v>
      </c>
      <c r="D36" s="70" t="s">
        <v>185</v>
      </c>
      <c r="E36" s="71"/>
      <c r="F36" s="71"/>
      <c r="G36" s="71"/>
      <c r="H36" s="71">
        <v>0</v>
      </c>
      <c r="I36" s="71">
        <v>17520.5</v>
      </c>
      <c r="J36" s="170">
        <f t="shared" si="1"/>
        <v>-17520.5</v>
      </c>
    </row>
    <row r="37" spans="1:10" ht="101.25">
      <c r="A37" s="156" t="s">
        <v>129</v>
      </c>
      <c r="B37" s="169" t="s">
        <v>116</v>
      </c>
      <c r="C37" s="69" t="s">
        <v>144</v>
      </c>
      <c r="D37" s="70" t="s">
        <v>144</v>
      </c>
      <c r="E37" s="71"/>
      <c r="F37" s="71"/>
      <c r="G37" s="71"/>
      <c r="H37" s="71">
        <v>500000</v>
      </c>
      <c r="I37" s="71">
        <f>I38+I39+I41</f>
        <v>194486.28999999998</v>
      </c>
      <c r="J37" s="170">
        <f t="shared" si="1"/>
        <v>305513.71</v>
      </c>
    </row>
    <row r="38" spans="1:10" ht="101.25">
      <c r="A38" s="156" t="s">
        <v>129</v>
      </c>
      <c r="B38" s="169" t="s">
        <v>116</v>
      </c>
      <c r="C38" s="69" t="s">
        <v>186</v>
      </c>
      <c r="D38" s="70" t="s">
        <v>186</v>
      </c>
      <c r="E38" s="71"/>
      <c r="F38" s="71"/>
      <c r="G38" s="71"/>
      <c r="H38" s="71">
        <v>0</v>
      </c>
      <c r="I38" s="71">
        <v>187329.8</v>
      </c>
      <c r="J38" s="170">
        <f t="shared" si="1"/>
        <v>-187329.8</v>
      </c>
    </row>
    <row r="39" spans="1:10" ht="101.25">
      <c r="A39" s="156" t="s">
        <v>129</v>
      </c>
      <c r="B39" s="169" t="s">
        <v>116</v>
      </c>
      <c r="C39" s="69" t="s">
        <v>187</v>
      </c>
      <c r="D39" s="70" t="s">
        <v>187</v>
      </c>
      <c r="E39" s="71"/>
      <c r="F39" s="71"/>
      <c r="G39" s="71"/>
      <c r="H39" s="71">
        <v>0</v>
      </c>
      <c r="I39" s="71">
        <f>I40</f>
        <v>4728.78</v>
      </c>
      <c r="J39" s="170">
        <f t="shared" si="1"/>
        <v>-4728.78</v>
      </c>
    </row>
    <row r="40" spans="1:10" ht="101.25">
      <c r="A40" s="156" t="s">
        <v>129</v>
      </c>
      <c r="B40" s="169" t="s">
        <v>116</v>
      </c>
      <c r="C40" s="69"/>
      <c r="D40" s="70" t="s">
        <v>478</v>
      </c>
      <c r="E40" s="71"/>
      <c r="F40" s="71"/>
      <c r="G40" s="71"/>
      <c r="H40" s="71">
        <v>0</v>
      </c>
      <c r="I40" s="71">
        <v>4728.78</v>
      </c>
      <c r="J40" s="170">
        <f t="shared" si="1"/>
        <v>-4728.78</v>
      </c>
    </row>
    <row r="41" spans="1:10" ht="101.25">
      <c r="A41" s="156" t="s">
        <v>129</v>
      </c>
      <c r="B41" s="169" t="s">
        <v>116</v>
      </c>
      <c r="C41" s="69" t="s">
        <v>188</v>
      </c>
      <c r="D41" s="70" t="s">
        <v>188</v>
      </c>
      <c r="E41" s="71"/>
      <c r="F41" s="71"/>
      <c r="G41" s="71"/>
      <c r="H41" s="71">
        <v>0</v>
      </c>
      <c r="I41" s="71">
        <v>2427.71</v>
      </c>
      <c r="J41" s="170">
        <f t="shared" si="1"/>
        <v>-2427.71</v>
      </c>
    </row>
    <row r="42" spans="1:10" ht="45">
      <c r="A42" s="156" t="s">
        <v>136</v>
      </c>
      <c r="B42" s="169" t="s">
        <v>116</v>
      </c>
      <c r="C42" s="69"/>
      <c r="D42" s="70" t="s">
        <v>220</v>
      </c>
      <c r="E42" s="71"/>
      <c r="F42" s="71"/>
      <c r="G42" s="71"/>
      <c r="H42" s="71">
        <v>0</v>
      </c>
      <c r="I42" s="86">
        <f>I43+I44+I46+I47</f>
        <v>73669.46</v>
      </c>
      <c r="J42" s="170">
        <f t="shared" si="1"/>
        <v>-73669.46</v>
      </c>
    </row>
    <row r="43" spans="1:10" ht="45">
      <c r="A43" s="156" t="s">
        <v>136</v>
      </c>
      <c r="B43" s="169" t="s">
        <v>116</v>
      </c>
      <c r="C43" s="69"/>
      <c r="D43" s="70" t="s">
        <v>221</v>
      </c>
      <c r="E43" s="71"/>
      <c r="F43" s="71"/>
      <c r="G43" s="71"/>
      <c r="H43" s="71">
        <v>0</v>
      </c>
      <c r="I43" s="71">
        <v>72052.56</v>
      </c>
      <c r="J43" s="170">
        <f t="shared" si="1"/>
        <v>-72052.56</v>
      </c>
    </row>
    <row r="44" spans="1:10" ht="45">
      <c r="A44" s="156" t="s">
        <v>136</v>
      </c>
      <c r="B44" s="169" t="s">
        <v>116</v>
      </c>
      <c r="C44" s="69"/>
      <c r="D44" s="70" t="s">
        <v>222</v>
      </c>
      <c r="E44" s="71"/>
      <c r="F44" s="71"/>
      <c r="G44" s="71"/>
      <c r="H44" s="71">
        <v>0</v>
      </c>
      <c r="I44" s="71">
        <f>I45</f>
        <v>529.38</v>
      </c>
      <c r="J44" s="170">
        <f t="shared" si="1"/>
        <v>-529.38</v>
      </c>
    </row>
    <row r="45" spans="1:10" ht="45">
      <c r="A45" s="156" t="s">
        <v>136</v>
      </c>
      <c r="B45" s="169" t="s">
        <v>116</v>
      </c>
      <c r="C45" s="69"/>
      <c r="D45" s="70" t="s">
        <v>472</v>
      </c>
      <c r="E45" s="71"/>
      <c r="F45" s="71"/>
      <c r="G45" s="71"/>
      <c r="H45" s="71">
        <v>0</v>
      </c>
      <c r="I45" s="71">
        <v>529.38</v>
      </c>
      <c r="J45" s="170">
        <f t="shared" si="1"/>
        <v>-529.38</v>
      </c>
    </row>
    <row r="46" spans="1:10" ht="45">
      <c r="A46" s="156" t="s">
        <v>136</v>
      </c>
      <c r="B46" s="169" t="s">
        <v>116</v>
      </c>
      <c r="C46" s="69"/>
      <c r="D46" s="70" t="s">
        <v>223</v>
      </c>
      <c r="E46" s="71"/>
      <c r="F46" s="71"/>
      <c r="G46" s="71"/>
      <c r="H46" s="71">
        <v>0</v>
      </c>
      <c r="I46" s="71">
        <v>1087.52</v>
      </c>
      <c r="J46" s="170">
        <f t="shared" si="1"/>
        <v>-1087.52</v>
      </c>
    </row>
    <row r="47" spans="1:10" ht="45">
      <c r="A47" s="156" t="s">
        <v>136</v>
      </c>
      <c r="B47" s="169" t="s">
        <v>116</v>
      </c>
      <c r="C47" s="69"/>
      <c r="D47" s="70" t="s">
        <v>224</v>
      </c>
      <c r="E47" s="71"/>
      <c r="F47" s="71"/>
      <c r="G47" s="71"/>
      <c r="H47" s="71">
        <v>0</v>
      </c>
      <c r="I47" s="71">
        <v>0</v>
      </c>
      <c r="J47" s="170">
        <f t="shared" si="1"/>
        <v>0</v>
      </c>
    </row>
    <row r="48" spans="1:10" ht="12.75">
      <c r="A48" s="82" t="s">
        <v>17</v>
      </c>
      <c r="B48" s="169" t="s">
        <v>116</v>
      </c>
      <c r="C48" s="69" t="s">
        <v>145</v>
      </c>
      <c r="D48" s="70" t="s">
        <v>145</v>
      </c>
      <c r="E48" s="71"/>
      <c r="F48" s="71"/>
      <c r="G48" s="71"/>
      <c r="H48" s="71">
        <f>H49</f>
        <v>1253000</v>
      </c>
      <c r="I48" s="71">
        <f>I49</f>
        <v>2967553.41</v>
      </c>
      <c r="J48" s="170">
        <f t="shared" si="1"/>
        <v>-1714553.4100000001</v>
      </c>
    </row>
    <row r="49" spans="1:10" ht="12.75">
      <c r="A49" s="82" t="s">
        <v>18</v>
      </c>
      <c r="B49" s="169" t="s">
        <v>116</v>
      </c>
      <c r="C49" s="69" t="s">
        <v>146</v>
      </c>
      <c r="D49" s="72" t="s">
        <v>225</v>
      </c>
      <c r="E49" s="71"/>
      <c r="F49" s="71"/>
      <c r="G49" s="71"/>
      <c r="H49" s="71">
        <f>H50</f>
        <v>1253000</v>
      </c>
      <c r="I49" s="71">
        <f>I50+I58</f>
        <v>2967553.41</v>
      </c>
      <c r="J49" s="170">
        <f t="shared" si="1"/>
        <v>-1714553.4100000001</v>
      </c>
    </row>
    <row r="50" spans="1:10" ht="12.75">
      <c r="A50" s="82" t="s">
        <v>18</v>
      </c>
      <c r="B50" s="169" t="s">
        <v>116</v>
      </c>
      <c r="C50" s="69" t="s">
        <v>147</v>
      </c>
      <c r="D50" s="72" t="s">
        <v>147</v>
      </c>
      <c r="E50" s="71"/>
      <c r="F50" s="71"/>
      <c r="G50" s="71"/>
      <c r="H50" s="71">
        <v>1253000</v>
      </c>
      <c r="I50" s="71">
        <f>I51+I52+I53+I55+I57</f>
        <v>2967426.31</v>
      </c>
      <c r="J50" s="170">
        <f t="shared" si="1"/>
        <v>-1714426.31</v>
      </c>
    </row>
    <row r="51" spans="1:10" ht="11.25" customHeight="1">
      <c r="A51" s="82" t="s">
        <v>18</v>
      </c>
      <c r="B51" s="169" t="s">
        <v>116</v>
      </c>
      <c r="C51" s="69" t="s">
        <v>189</v>
      </c>
      <c r="D51" s="69" t="s">
        <v>189</v>
      </c>
      <c r="E51" s="71"/>
      <c r="F51" s="71"/>
      <c r="G51" s="71"/>
      <c r="H51" s="71">
        <v>0</v>
      </c>
      <c r="I51" s="71">
        <v>2966600.13</v>
      </c>
      <c r="J51" s="170">
        <f t="shared" si="1"/>
        <v>-2966600.13</v>
      </c>
    </row>
    <row r="52" spans="1:10" ht="12.75" hidden="1">
      <c r="A52" s="82" t="s">
        <v>18</v>
      </c>
      <c r="B52" s="169" t="s">
        <v>116</v>
      </c>
      <c r="C52" s="69"/>
      <c r="D52" s="69" t="s">
        <v>226</v>
      </c>
      <c r="E52" s="71"/>
      <c r="F52" s="71"/>
      <c r="G52" s="71"/>
      <c r="H52" s="71">
        <v>0</v>
      </c>
      <c r="I52" s="71">
        <v>0</v>
      </c>
      <c r="J52" s="170">
        <f t="shared" si="1"/>
        <v>0</v>
      </c>
    </row>
    <row r="53" spans="1:10" ht="11.25" customHeight="1">
      <c r="A53" s="82" t="s">
        <v>18</v>
      </c>
      <c r="B53" s="169" t="s">
        <v>116</v>
      </c>
      <c r="C53" s="69"/>
      <c r="D53" s="69" t="s">
        <v>226</v>
      </c>
      <c r="E53" s="71"/>
      <c r="F53" s="71"/>
      <c r="G53" s="71"/>
      <c r="H53" s="71">
        <v>0</v>
      </c>
      <c r="I53" s="71">
        <f>I54</f>
        <v>826.18</v>
      </c>
      <c r="J53" s="170">
        <f t="shared" si="1"/>
        <v>-826.18</v>
      </c>
    </row>
    <row r="54" spans="1:10" ht="11.25" customHeight="1">
      <c r="A54" s="82" t="s">
        <v>18</v>
      </c>
      <c r="B54" s="169" t="s">
        <v>116</v>
      </c>
      <c r="C54" s="69"/>
      <c r="D54" s="69" t="s">
        <v>479</v>
      </c>
      <c r="E54" s="71"/>
      <c r="F54" s="71"/>
      <c r="G54" s="71"/>
      <c r="H54" s="71">
        <v>0</v>
      </c>
      <c r="I54" s="71">
        <v>826.18</v>
      </c>
      <c r="J54" s="170">
        <f t="shared" si="1"/>
        <v>-826.18</v>
      </c>
    </row>
    <row r="55" spans="1:10" ht="11.25" customHeight="1">
      <c r="A55" s="82" t="s">
        <v>18</v>
      </c>
      <c r="B55" s="169" t="s">
        <v>116</v>
      </c>
      <c r="C55" s="69"/>
      <c r="D55" s="69" t="s">
        <v>416</v>
      </c>
      <c r="E55" s="71"/>
      <c r="F55" s="71"/>
      <c r="G55" s="71"/>
      <c r="H55" s="71">
        <v>0</v>
      </c>
      <c r="I55" s="71">
        <f>I56</f>
        <v>0</v>
      </c>
      <c r="J55" s="170">
        <f t="shared" si="1"/>
        <v>0</v>
      </c>
    </row>
    <row r="56" spans="1:10" ht="11.25" customHeight="1">
      <c r="A56" s="82" t="s">
        <v>18</v>
      </c>
      <c r="B56" s="169" t="s">
        <v>116</v>
      </c>
      <c r="C56" s="69"/>
      <c r="D56" s="69" t="s">
        <v>820</v>
      </c>
      <c r="E56" s="71"/>
      <c r="F56" s="71"/>
      <c r="G56" s="71"/>
      <c r="H56" s="71">
        <v>0</v>
      </c>
      <c r="I56" s="71">
        <v>0</v>
      </c>
      <c r="J56" s="170">
        <f t="shared" si="1"/>
        <v>0</v>
      </c>
    </row>
    <row r="57" spans="1:10" ht="11.25" customHeight="1">
      <c r="A57" s="82" t="s">
        <v>18</v>
      </c>
      <c r="B57" s="169" t="s">
        <v>116</v>
      </c>
      <c r="C57" s="69"/>
      <c r="D57" s="69" t="s">
        <v>507</v>
      </c>
      <c r="E57" s="71"/>
      <c r="F57" s="71"/>
      <c r="G57" s="71"/>
      <c r="H57" s="71">
        <v>0</v>
      </c>
      <c r="I57" s="71">
        <v>0</v>
      </c>
      <c r="J57" s="170">
        <f t="shared" si="1"/>
        <v>0</v>
      </c>
    </row>
    <row r="58" spans="1:10" ht="12.75" customHeight="1">
      <c r="A58" s="82" t="s">
        <v>218</v>
      </c>
      <c r="B58" s="169" t="s">
        <v>116</v>
      </c>
      <c r="C58" s="69"/>
      <c r="D58" s="69" t="s">
        <v>227</v>
      </c>
      <c r="E58" s="71"/>
      <c r="F58" s="71"/>
      <c r="G58" s="71"/>
      <c r="H58" s="71">
        <v>0</v>
      </c>
      <c r="I58" s="71">
        <f>I59+I60</f>
        <v>127.1</v>
      </c>
      <c r="J58" s="170">
        <f t="shared" si="1"/>
        <v>-127.1</v>
      </c>
    </row>
    <row r="59" spans="1:10" ht="17.25" customHeight="1">
      <c r="A59" s="82" t="s">
        <v>218</v>
      </c>
      <c r="B59" s="169" t="s">
        <v>116</v>
      </c>
      <c r="C59" s="69"/>
      <c r="D59" s="69" t="s">
        <v>228</v>
      </c>
      <c r="E59" s="71"/>
      <c r="F59" s="71"/>
      <c r="G59" s="71"/>
      <c r="H59" s="71">
        <v>0</v>
      </c>
      <c r="I59" s="71">
        <v>0</v>
      </c>
      <c r="J59" s="170">
        <f t="shared" si="1"/>
        <v>0</v>
      </c>
    </row>
    <row r="60" spans="1:10" ht="23.25" customHeight="1">
      <c r="A60" s="82" t="s">
        <v>218</v>
      </c>
      <c r="B60" s="169" t="s">
        <v>116</v>
      </c>
      <c r="C60" s="69"/>
      <c r="D60" s="69" t="s">
        <v>396</v>
      </c>
      <c r="E60" s="71"/>
      <c r="F60" s="71"/>
      <c r="G60" s="71"/>
      <c r="H60" s="71">
        <v>0</v>
      </c>
      <c r="I60" s="71">
        <f>I61</f>
        <v>127.1</v>
      </c>
      <c r="J60" s="170">
        <f t="shared" si="1"/>
        <v>-127.1</v>
      </c>
    </row>
    <row r="61" spans="1:10" ht="16.5" customHeight="1">
      <c r="A61" s="82" t="s">
        <v>218</v>
      </c>
      <c r="B61" s="169" t="s">
        <v>116</v>
      </c>
      <c r="C61" s="69"/>
      <c r="D61" s="69" t="s">
        <v>821</v>
      </c>
      <c r="E61" s="71"/>
      <c r="F61" s="71"/>
      <c r="G61" s="71"/>
      <c r="H61" s="71">
        <v>0</v>
      </c>
      <c r="I61" s="71">
        <v>127.1</v>
      </c>
      <c r="J61" s="170">
        <f t="shared" si="1"/>
        <v>-127.1</v>
      </c>
    </row>
    <row r="62" spans="1:10" ht="12.75">
      <c r="A62" s="82" t="s">
        <v>19</v>
      </c>
      <c r="B62" s="169" t="s">
        <v>116</v>
      </c>
      <c r="C62" s="69" t="s">
        <v>148</v>
      </c>
      <c r="D62" s="70" t="s">
        <v>148</v>
      </c>
      <c r="E62" s="71"/>
      <c r="F62" s="71"/>
      <c r="G62" s="71"/>
      <c r="H62" s="71">
        <f>H63+H69</f>
        <v>27935800</v>
      </c>
      <c r="I62" s="71">
        <f>I63+I69</f>
        <v>7051228.749999999</v>
      </c>
      <c r="J62" s="170">
        <f t="shared" si="1"/>
        <v>20884571.25</v>
      </c>
    </row>
    <row r="63" spans="1:10" ht="12.75">
      <c r="A63" s="82" t="s">
        <v>20</v>
      </c>
      <c r="B63" s="169" t="s">
        <v>116</v>
      </c>
      <c r="C63" s="69" t="s">
        <v>149</v>
      </c>
      <c r="D63" s="70" t="s">
        <v>229</v>
      </c>
      <c r="E63" s="71"/>
      <c r="F63" s="71"/>
      <c r="G63" s="71"/>
      <c r="H63" s="71">
        <f>H64</f>
        <v>3596000</v>
      </c>
      <c r="I63" s="71">
        <f>I64</f>
        <v>242055.6</v>
      </c>
      <c r="J63" s="170">
        <f t="shared" si="1"/>
        <v>3353944.4</v>
      </c>
    </row>
    <row r="64" spans="1:10" ht="45">
      <c r="A64" s="82" t="s">
        <v>438</v>
      </c>
      <c r="B64" s="169" t="s">
        <v>116</v>
      </c>
      <c r="C64" s="69" t="s">
        <v>150</v>
      </c>
      <c r="D64" s="70" t="s">
        <v>439</v>
      </c>
      <c r="E64" s="71"/>
      <c r="F64" s="71"/>
      <c r="G64" s="71"/>
      <c r="H64" s="71">
        <v>3596000</v>
      </c>
      <c r="I64" s="71">
        <f>I65+I67+I68</f>
        <v>242055.6</v>
      </c>
      <c r="J64" s="170">
        <f t="shared" si="1"/>
        <v>3353944.4</v>
      </c>
    </row>
    <row r="65" spans="1:10" ht="45">
      <c r="A65" s="82" t="s">
        <v>438</v>
      </c>
      <c r="B65" s="169" t="s">
        <v>116</v>
      </c>
      <c r="C65" s="69" t="s">
        <v>190</v>
      </c>
      <c r="D65" s="69" t="s">
        <v>440</v>
      </c>
      <c r="E65" s="71"/>
      <c r="F65" s="71"/>
      <c r="G65" s="71"/>
      <c r="H65" s="71">
        <v>0</v>
      </c>
      <c r="I65" s="71">
        <v>213575.31</v>
      </c>
      <c r="J65" s="170">
        <f t="shared" si="1"/>
        <v>-213575.31</v>
      </c>
    </row>
    <row r="66" spans="1:10" ht="45">
      <c r="A66" s="82" t="s">
        <v>438</v>
      </c>
      <c r="B66" s="169" t="s">
        <v>116</v>
      </c>
      <c r="C66" s="69"/>
      <c r="D66" s="69" t="s">
        <v>480</v>
      </c>
      <c r="E66" s="71"/>
      <c r="F66" s="71"/>
      <c r="G66" s="71"/>
      <c r="H66" s="71">
        <v>0</v>
      </c>
      <c r="I66" s="71">
        <f>I67</f>
        <v>28480.29</v>
      </c>
      <c r="J66" s="170">
        <f t="shared" si="1"/>
        <v>-28480.29</v>
      </c>
    </row>
    <row r="67" spans="1:10" ht="45">
      <c r="A67" s="82" t="s">
        <v>438</v>
      </c>
      <c r="B67" s="169" t="s">
        <v>116</v>
      </c>
      <c r="C67" s="69" t="s">
        <v>191</v>
      </c>
      <c r="D67" s="69" t="s">
        <v>473</v>
      </c>
      <c r="E67" s="71"/>
      <c r="F67" s="71"/>
      <c r="G67" s="71"/>
      <c r="H67" s="71">
        <v>0</v>
      </c>
      <c r="I67" s="71">
        <v>28480.29</v>
      </c>
      <c r="J67" s="170">
        <f t="shared" si="1"/>
        <v>-28480.29</v>
      </c>
    </row>
    <row r="68" spans="1:10" ht="45">
      <c r="A68" s="82" t="s">
        <v>438</v>
      </c>
      <c r="B68" s="169" t="s">
        <v>116</v>
      </c>
      <c r="C68" s="69"/>
      <c r="D68" s="69" t="s">
        <v>475</v>
      </c>
      <c r="E68" s="71"/>
      <c r="F68" s="71"/>
      <c r="G68" s="71"/>
      <c r="H68" s="71">
        <v>0</v>
      </c>
      <c r="I68" s="71">
        <v>0</v>
      </c>
      <c r="J68" s="170">
        <f t="shared" si="1"/>
        <v>0</v>
      </c>
    </row>
    <row r="69" spans="1:10" ht="12.75">
      <c r="A69" s="82" t="s">
        <v>21</v>
      </c>
      <c r="B69" s="169" t="s">
        <v>116</v>
      </c>
      <c r="C69" s="69" t="s">
        <v>151</v>
      </c>
      <c r="D69" s="70" t="s">
        <v>151</v>
      </c>
      <c r="E69" s="71"/>
      <c r="F69" s="71"/>
      <c r="G69" s="71"/>
      <c r="H69" s="71">
        <f>H70+H77</f>
        <v>24339800</v>
      </c>
      <c r="I69" s="71">
        <f>I70+I77</f>
        <v>6809173.149999999</v>
      </c>
      <c r="J69" s="170">
        <f t="shared" si="1"/>
        <v>17530626.85</v>
      </c>
    </row>
    <row r="70" spans="1:10" ht="12.75">
      <c r="A70" s="82" t="s">
        <v>441</v>
      </c>
      <c r="B70" s="169" t="s">
        <v>116</v>
      </c>
      <c r="C70" s="69" t="s">
        <v>152</v>
      </c>
      <c r="D70" s="70" t="s">
        <v>442</v>
      </c>
      <c r="E70" s="71"/>
      <c r="F70" s="71"/>
      <c r="G70" s="71"/>
      <c r="H70" s="71">
        <f>H71</f>
        <v>15704800</v>
      </c>
      <c r="I70" s="71">
        <f>I71</f>
        <v>6519244.06</v>
      </c>
      <c r="J70" s="170">
        <f t="shared" si="1"/>
        <v>9185555.940000001</v>
      </c>
    </row>
    <row r="71" spans="1:10" ht="42" customHeight="1">
      <c r="A71" s="82" t="s">
        <v>443</v>
      </c>
      <c r="B71" s="169" t="s">
        <v>116</v>
      </c>
      <c r="C71" s="69" t="s">
        <v>153</v>
      </c>
      <c r="D71" s="70" t="s">
        <v>444</v>
      </c>
      <c r="E71" s="71"/>
      <c r="F71" s="71"/>
      <c r="G71" s="71"/>
      <c r="H71" s="71">
        <v>15704800</v>
      </c>
      <c r="I71" s="71">
        <f>I72+I73+I75</f>
        <v>6519244.06</v>
      </c>
      <c r="J71" s="170">
        <f t="shared" si="1"/>
        <v>9185555.940000001</v>
      </c>
    </row>
    <row r="72" spans="1:10" ht="33.75">
      <c r="A72" s="82" t="s">
        <v>443</v>
      </c>
      <c r="B72" s="169" t="s">
        <v>116</v>
      </c>
      <c r="C72" s="69" t="s">
        <v>192</v>
      </c>
      <c r="D72" s="69" t="s">
        <v>445</v>
      </c>
      <c r="E72" s="71"/>
      <c r="F72" s="71"/>
      <c r="G72" s="71"/>
      <c r="H72" s="71">
        <v>0</v>
      </c>
      <c r="I72" s="71">
        <v>6497451.22</v>
      </c>
      <c r="J72" s="170">
        <f t="shared" si="1"/>
        <v>-6497451.22</v>
      </c>
    </row>
    <row r="73" spans="1:10" ht="33.75">
      <c r="A73" s="82" t="s">
        <v>443</v>
      </c>
      <c r="B73" s="169" t="s">
        <v>116</v>
      </c>
      <c r="C73" s="69"/>
      <c r="D73" s="69" t="s">
        <v>476</v>
      </c>
      <c r="E73" s="71"/>
      <c r="F73" s="71"/>
      <c r="G73" s="71"/>
      <c r="H73" s="71">
        <v>0</v>
      </c>
      <c r="I73" s="71">
        <f>I74</f>
        <v>21792.84</v>
      </c>
      <c r="J73" s="170">
        <f t="shared" si="1"/>
        <v>-21792.84</v>
      </c>
    </row>
    <row r="74" spans="1:10" ht="33.75">
      <c r="A74" s="82" t="s">
        <v>443</v>
      </c>
      <c r="B74" s="169" t="s">
        <v>116</v>
      </c>
      <c r="C74" s="69"/>
      <c r="D74" s="69" t="s">
        <v>481</v>
      </c>
      <c r="E74" s="71"/>
      <c r="F74" s="71"/>
      <c r="G74" s="71"/>
      <c r="H74" s="71">
        <v>0</v>
      </c>
      <c r="I74" s="71">
        <v>21792.84</v>
      </c>
      <c r="J74" s="170">
        <f t="shared" si="1"/>
        <v>-21792.84</v>
      </c>
    </row>
    <row r="75" spans="1:10" ht="45.75" customHeight="1">
      <c r="A75" s="82" t="s">
        <v>443</v>
      </c>
      <c r="B75" s="169" t="s">
        <v>116</v>
      </c>
      <c r="C75" s="69" t="s">
        <v>193</v>
      </c>
      <c r="D75" s="69" t="s">
        <v>822</v>
      </c>
      <c r="E75" s="71"/>
      <c r="F75" s="71"/>
      <c r="G75" s="71"/>
      <c r="H75" s="71">
        <v>0</v>
      </c>
      <c r="I75" s="71">
        <v>0</v>
      </c>
      <c r="J75" s="170">
        <f t="shared" si="1"/>
        <v>0</v>
      </c>
    </row>
    <row r="76" spans="1:10" ht="34.5" customHeight="1">
      <c r="A76" s="82" t="s">
        <v>22</v>
      </c>
      <c r="B76" s="169" t="s">
        <v>116</v>
      </c>
      <c r="C76" s="69"/>
      <c r="D76" s="69" t="s">
        <v>230</v>
      </c>
      <c r="E76" s="71"/>
      <c r="F76" s="71"/>
      <c r="G76" s="71"/>
      <c r="H76" s="71">
        <v>0</v>
      </c>
      <c r="I76" s="71">
        <v>0</v>
      </c>
      <c r="J76" s="170">
        <f t="shared" si="1"/>
        <v>0</v>
      </c>
    </row>
    <row r="77" spans="1:10" ht="17.25" customHeight="1">
      <c r="A77" s="82" t="s">
        <v>446</v>
      </c>
      <c r="B77" s="169" t="s">
        <v>116</v>
      </c>
      <c r="C77" s="69" t="s">
        <v>154</v>
      </c>
      <c r="D77" s="70" t="s">
        <v>447</v>
      </c>
      <c r="E77" s="71"/>
      <c r="F77" s="71"/>
      <c r="G77" s="71"/>
      <c r="H77" s="71">
        <f>H78</f>
        <v>8635000</v>
      </c>
      <c r="I77" s="71">
        <f>I78</f>
        <v>289929.09</v>
      </c>
      <c r="J77" s="170">
        <f t="shared" si="1"/>
        <v>8345070.91</v>
      </c>
    </row>
    <row r="78" spans="1:10" ht="36">
      <c r="A78" s="85" t="s">
        <v>448</v>
      </c>
      <c r="B78" s="169" t="s">
        <v>116</v>
      </c>
      <c r="C78" s="69" t="s">
        <v>155</v>
      </c>
      <c r="D78" s="70" t="s">
        <v>449</v>
      </c>
      <c r="E78" s="71"/>
      <c r="F78" s="71"/>
      <c r="G78" s="71"/>
      <c r="H78" s="71">
        <v>8635000</v>
      </c>
      <c r="I78" s="71">
        <f>I79+I80+I81+I82</f>
        <v>289929.09</v>
      </c>
      <c r="J78" s="170">
        <f t="shared" si="1"/>
        <v>8345070.91</v>
      </c>
    </row>
    <row r="79" spans="1:10" ht="36">
      <c r="A79" s="85" t="s">
        <v>448</v>
      </c>
      <c r="B79" s="169" t="s">
        <v>116</v>
      </c>
      <c r="C79" s="69" t="s">
        <v>194</v>
      </c>
      <c r="D79" s="69" t="s">
        <v>450</v>
      </c>
      <c r="E79" s="71"/>
      <c r="F79" s="71"/>
      <c r="G79" s="71"/>
      <c r="H79" s="71">
        <v>0</v>
      </c>
      <c r="I79" s="71">
        <v>267060</v>
      </c>
      <c r="J79" s="170">
        <f t="shared" si="1"/>
        <v>-267060</v>
      </c>
    </row>
    <row r="80" spans="1:10" ht="36">
      <c r="A80" s="85" t="s">
        <v>448</v>
      </c>
      <c r="B80" s="169" t="s">
        <v>116</v>
      </c>
      <c r="C80" s="69" t="s">
        <v>195</v>
      </c>
      <c r="D80" s="69" t="s">
        <v>474</v>
      </c>
      <c r="E80" s="71"/>
      <c r="F80" s="71"/>
      <c r="G80" s="71"/>
      <c r="H80" s="71">
        <v>0</v>
      </c>
      <c r="I80" s="71">
        <v>22869.09</v>
      </c>
      <c r="J80" s="170">
        <f t="shared" si="1"/>
        <v>-22869.09</v>
      </c>
    </row>
    <row r="81" spans="1:10" ht="36">
      <c r="A81" s="85" t="s">
        <v>448</v>
      </c>
      <c r="B81" s="169" t="s">
        <v>116</v>
      </c>
      <c r="C81" s="69"/>
      <c r="D81" s="69" t="s">
        <v>451</v>
      </c>
      <c r="E81" s="71"/>
      <c r="F81" s="71"/>
      <c r="G81" s="71"/>
      <c r="H81" s="71">
        <v>0</v>
      </c>
      <c r="I81" s="71">
        <v>0</v>
      </c>
      <c r="J81" s="170">
        <f t="shared" si="1"/>
        <v>0</v>
      </c>
    </row>
    <row r="82" spans="1:10" ht="36">
      <c r="A82" s="85" t="s">
        <v>448</v>
      </c>
      <c r="B82" s="169" t="s">
        <v>116</v>
      </c>
      <c r="C82" s="69"/>
      <c r="D82" s="69" t="s">
        <v>452</v>
      </c>
      <c r="E82" s="71"/>
      <c r="F82" s="71"/>
      <c r="G82" s="71"/>
      <c r="H82" s="71">
        <v>0</v>
      </c>
      <c r="I82" s="71">
        <v>0</v>
      </c>
      <c r="J82" s="170">
        <f t="shared" si="1"/>
        <v>0</v>
      </c>
    </row>
    <row r="83" spans="1:10" ht="33.75" hidden="1">
      <c r="A83" s="82" t="s">
        <v>23</v>
      </c>
      <c r="B83" s="169" t="s">
        <v>116</v>
      </c>
      <c r="C83" s="69" t="s">
        <v>156</v>
      </c>
      <c r="D83" s="70" t="s">
        <v>156</v>
      </c>
      <c r="E83" s="71"/>
      <c r="F83" s="71"/>
      <c r="G83" s="71"/>
      <c r="H83" s="71">
        <v>0</v>
      </c>
      <c r="I83" s="71">
        <f>I85</f>
        <v>0</v>
      </c>
      <c r="J83" s="170">
        <f t="shared" si="1"/>
        <v>0</v>
      </c>
    </row>
    <row r="84" spans="1:10" ht="12.75" hidden="1">
      <c r="A84" s="82" t="s">
        <v>24</v>
      </c>
      <c r="B84" s="169" t="s">
        <v>116</v>
      </c>
      <c r="C84" s="69" t="s">
        <v>157</v>
      </c>
      <c r="D84" s="70" t="s">
        <v>157</v>
      </c>
      <c r="E84" s="71"/>
      <c r="F84" s="71"/>
      <c r="G84" s="71"/>
      <c r="H84" s="71">
        <v>0</v>
      </c>
      <c r="I84" s="71">
        <f>I85</f>
        <v>0</v>
      </c>
      <c r="J84" s="170">
        <f t="shared" si="1"/>
        <v>0</v>
      </c>
    </row>
    <row r="85" spans="1:10" ht="22.5" hidden="1">
      <c r="A85" s="82" t="s">
        <v>182</v>
      </c>
      <c r="B85" s="169" t="s">
        <v>116</v>
      </c>
      <c r="C85" s="69" t="s">
        <v>158</v>
      </c>
      <c r="D85" s="70" t="s">
        <v>158</v>
      </c>
      <c r="E85" s="71"/>
      <c r="F85" s="71"/>
      <c r="G85" s="71"/>
      <c r="H85" s="71">
        <v>0</v>
      </c>
      <c r="I85" s="71">
        <f>I86</f>
        <v>0</v>
      </c>
      <c r="J85" s="170">
        <f t="shared" si="1"/>
        <v>0</v>
      </c>
    </row>
    <row r="86" spans="1:10" ht="36.75" customHeight="1" hidden="1">
      <c r="A86" s="82" t="s">
        <v>457</v>
      </c>
      <c r="B86" s="169" t="s">
        <v>116</v>
      </c>
      <c r="C86" s="69" t="s">
        <v>159</v>
      </c>
      <c r="D86" s="73" t="s">
        <v>453</v>
      </c>
      <c r="E86" s="71"/>
      <c r="F86" s="71"/>
      <c r="G86" s="71"/>
      <c r="H86" s="71">
        <v>0</v>
      </c>
      <c r="I86" s="71">
        <f>I87+I88</f>
        <v>0</v>
      </c>
      <c r="J86" s="170">
        <f t="shared" si="1"/>
        <v>0</v>
      </c>
    </row>
    <row r="87" spans="1:10" ht="36" customHeight="1" hidden="1">
      <c r="A87" s="82" t="s">
        <v>457</v>
      </c>
      <c r="B87" s="169" t="s">
        <v>116</v>
      </c>
      <c r="C87" s="69"/>
      <c r="D87" s="73" t="s">
        <v>454</v>
      </c>
      <c r="E87" s="71"/>
      <c r="F87" s="71"/>
      <c r="G87" s="71"/>
      <c r="H87" s="71">
        <v>0</v>
      </c>
      <c r="I87" s="71">
        <v>0</v>
      </c>
      <c r="J87" s="170">
        <f t="shared" si="1"/>
        <v>0</v>
      </c>
    </row>
    <row r="88" spans="1:10" ht="45" hidden="1">
      <c r="A88" s="82" t="s">
        <v>457</v>
      </c>
      <c r="B88" s="169" t="s">
        <v>116</v>
      </c>
      <c r="C88" s="69"/>
      <c r="D88" s="73" t="s">
        <v>455</v>
      </c>
      <c r="E88" s="71"/>
      <c r="F88" s="71"/>
      <c r="G88" s="71"/>
      <c r="H88" s="71">
        <v>0</v>
      </c>
      <c r="I88" s="71">
        <v>0</v>
      </c>
      <c r="J88" s="170">
        <f t="shared" si="1"/>
        <v>0</v>
      </c>
    </row>
    <row r="89" spans="1:10" ht="45" hidden="1">
      <c r="A89" s="82" t="s">
        <v>457</v>
      </c>
      <c r="B89" s="169" t="s">
        <v>116</v>
      </c>
      <c r="C89" s="69"/>
      <c r="D89" s="73" t="s">
        <v>456</v>
      </c>
      <c r="E89" s="71"/>
      <c r="F89" s="71"/>
      <c r="G89" s="71"/>
      <c r="H89" s="71">
        <v>0</v>
      </c>
      <c r="I89" s="71">
        <v>0</v>
      </c>
      <c r="J89" s="170">
        <f t="shared" si="1"/>
        <v>0</v>
      </c>
    </row>
    <row r="90" spans="1:10" ht="12.75">
      <c r="A90" s="82" t="s">
        <v>14</v>
      </c>
      <c r="B90" s="169" t="s">
        <v>116</v>
      </c>
      <c r="C90" s="69"/>
      <c r="D90" s="73" t="s">
        <v>239</v>
      </c>
      <c r="E90" s="71"/>
      <c r="F90" s="71"/>
      <c r="G90" s="71"/>
      <c r="H90" s="92">
        <f aca="true" t="shared" si="2" ref="H90:I92">H91</f>
        <v>95600</v>
      </c>
      <c r="I90" s="71">
        <f t="shared" si="2"/>
        <v>8900</v>
      </c>
      <c r="J90" s="170">
        <f t="shared" si="1"/>
        <v>86700</v>
      </c>
    </row>
    <row r="91" spans="1:10" ht="12.75">
      <c r="A91" s="82" t="s">
        <v>138</v>
      </c>
      <c r="B91" s="169" t="s">
        <v>116</v>
      </c>
      <c r="C91" s="69"/>
      <c r="D91" s="70" t="s">
        <v>240</v>
      </c>
      <c r="E91" s="71"/>
      <c r="F91" s="71"/>
      <c r="G91" s="71"/>
      <c r="H91" s="92">
        <f t="shared" si="2"/>
        <v>95600</v>
      </c>
      <c r="I91" s="71">
        <f t="shared" si="2"/>
        <v>8900</v>
      </c>
      <c r="J91" s="170">
        <f t="shared" si="1"/>
        <v>86700</v>
      </c>
    </row>
    <row r="92" spans="1:10" ht="33.75">
      <c r="A92" s="82" t="s">
        <v>241</v>
      </c>
      <c r="B92" s="169" t="s">
        <v>116</v>
      </c>
      <c r="C92" s="69"/>
      <c r="D92" s="70" t="s">
        <v>366</v>
      </c>
      <c r="E92" s="71"/>
      <c r="F92" s="71"/>
      <c r="G92" s="71"/>
      <c r="H92" s="92">
        <f t="shared" si="2"/>
        <v>95600</v>
      </c>
      <c r="I92" s="71">
        <f t="shared" si="2"/>
        <v>8900</v>
      </c>
      <c r="J92" s="170">
        <f t="shared" si="1"/>
        <v>86700</v>
      </c>
    </row>
    <row r="93" spans="1:10" ht="45">
      <c r="A93" s="82" t="s">
        <v>242</v>
      </c>
      <c r="B93" s="169" t="s">
        <v>116</v>
      </c>
      <c r="C93" s="69"/>
      <c r="D93" s="70" t="s">
        <v>365</v>
      </c>
      <c r="E93" s="71"/>
      <c r="F93" s="71"/>
      <c r="G93" s="71"/>
      <c r="H93" s="92">
        <v>95600</v>
      </c>
      <c r="I93" s="71">
        <v>8900</v>
      </c>
      <c r="J93" s="170">
        <f t="shared" si="1"/>
        <v>86700</v>
      </c>
    </row>
    <row r="94" spans="1:10" ht="33.75">
      <c r="A94" s="82" t="s">
        <v>25</v>
      </c>
      <c r="B94" s="169" t="s">
        <v>116</v>
      </c>
      <c r="C94" s="69" t="s">
        <v>160</v>
      </c>
      <c r="D94" s="70" t="s">
        <v>160</v>
      </c>
      <c r="E94" s="71"/>
      <c r="F94" s="71"/>
      <c r="G94" s="71"/>
      <c r="H94" s="92">
        <f aca="true" t="shared" si="3" ref="H94:I96">H95</f>
        <v>7200500</v>
      </c>
      <c r="I94" s="71">
        <f t="shared" si="3"/>
        <v>2865537.6</v>
      </c>
      <c r="J94" s="170">
        <f t="shared" si="1"/>
        <v>4334962.4</v>
      </c>
    </row>
    <row r="95" spans="1:10" ht="78.75">
      <c r="A95" s="82" t="s">
        <v>122</v>
      </c>
      <c r="B95" s="169" t="s">
        <v>116</v>
      </c>
      <c r="C95" s="69" t="s">
        <v>161</v>
      </c>
      <c r="D95" s="70" t="s">
        <v>161</v>
      </c>
      <c r="E95" s="71"/>
      <c r="F95" s="71"/>
      <c r="G95" s="71"/>
      <c r="H95" s="92">
        <f t="shared" si="3"/>
        <v>7200500</v>
      </c>
      <c r="I95" s="71">
        <f t="shared" si="3"/>
        <v>2865537.6</v>
      </c>
      <c r="J95" s="170">
        <f t="shared" si="1"/>
        <v>4334962.4</v>
      </c>
    </row>
    <row r="96" spans="1:10" ht="67.5">
      <c r="A96" s="82" t="s">
        <v>26</v>
      </c>
      <c r="B96" s="169" t="s">
        <v>116</v>
      </c>
      <c r="C96" s="69" t="s">
        <v>162</v>
      </c>
      <c r="D96" s="70" t="s">
        <v>162</v>
      </c>
      <c r="E96" s="71"/>
      <c r="F96" s="71"/>
      <c r="G96" s="71"/>
      <c r="H96" s="92">
        <f t="shared" si="3"/>
        <v>7200500</v>
      </c>
      <c r="I96" s="71">
        <f>I97</f>
        <v>2865537.6</v>
      </c>
      <c r="J96" s="170">
        <f t="shared" si="1"/>
        <v>4334962.4</v>
      </c>
    </row>
    <row r="97" spans="1:10" ht="78.75">
      <c r="A97" s="82" t="s">
        <v>27</v>
      </c>
      <c r="B97" s="169" t="s">
        <v>116</v>
      </c>
      <c r="C97" s="69" t="s">
        <v>163</v>
      </c>
      <c r="D97" s="73" t="s">
        <v>458</v>
      </c>
      <c r="E97" s="71"/>
      <c r="F97" s="71"/>
      <c r="G97" s="71"/>
      <c r="H97" s="92">
        <v>7200500</v>
      </c>
      <c r="I97" s="71">
        <v>2865537.6</v>
      </c>
      <c r="J97" s="170">
        <f t="shared" si="1"/>
        <v>4334962.4</v>
      </c>
    </row>
    <row r="98" spans="1:10" ht="12.75" hidden="1">
      <c r="A98" s="82" t="s">
        <v>14</v>
      </c>
      <c r="B98" s="169" t="s">
        <v>116</v>
      </c>
      <c r="C98" s="69"/>
      <c r="D98" s="73" t="s">
        <v>253</v>
      </c>
      <c r="E98" s="71"/>
      <c r="F98" s="71"/>
      <c r="G98" s="71"/>
      <c r="H98" s="92">
        <v>0</v>
      </c>
      <c r="I98" s="71">
        <f>I99</f>
        <v>0</v>
      </c>
      <c r="J98" s="170">
        <f t="shared" si="1"/>
        <v>0</v>
      </c>
    </row>
    <row r="99" spans="1:10" ht="12.75" hidden="1">
      <c r="A99" s="82" t="s">
        <v>138</v>
      </c>
      <c r="B99" s="169" t="s">
        <v>116</v>
      </c>
      <c r="C99" s="69"/>
      <c r="D99" s="73" t="s">
        <v>254</v>
      </c>
      <c r="E99" s="71"/>
      <c r="F99" s="71"/>
      <c r="G99" s="71"/>
      <c r="H99" s="92">
        <v>0</v>
      </c>
      <c r="I99" s="71">
        <f>I100</f>
        <v>0</v>
      </c>
      <c r="J99" s="170">
        <f t="shared" si="1"/>
        <v>0</v>
      </c>
    </row>
    <row r="100" spans="1:10" ht="33.75" hidden="1">
      <c r="A100" s="157" t="s">
        <v>251</v>
      </c>
      <c r="B100" s="169" t="s">
        <v>116</v>
      </c>
      <c r="C100" s="69"/>
      <c r="D100" s="73" t="s">
        <v>256</v>
      </c>
      <c r="E100" s="71"/>
      <c r="F100" s="71"/>
      <c r="G100" s="71"/>
      <c r="H100" s="92">
        <v>0</v>
      </c>
      <c r="I100" s="71">
        <f>I101</f>
        <v>0</v>
      </c>
      <c r="J100" s="170">
        <f t="shared" si="1"/>
        <v>0</v>
      </c>
    </row>
    <row r="101" spans="1:10" ht="45" hidden="1">
      <c r="A101" s="157" t="s">
        <v>252</v>
      </c>
      <c r="B101" s="169" t="s">
        <v>116</v>
      </c>
      <c r="C101" s="69"/>
      <c r="D101" s="73" t="s">
        <v>255</v>
      </c>
      <c r="E101" s="71"/>
      <c r="F101" s="71"/>
      <c r="G101" s="71"/>
      <c r="H101" s="92">
        <v>0</v>
      </c>
      <c r="I101" s="71">
        <v>0</v>
      </c>
      <c r="J101" s="170">
        <f t="shared" si="1"/>
        <v>0</v>
      </c>
    </row>
    <row r="102" spans="1:10" ht="12.75">
      <c r="A102" s="82" t="s">
        <v>14</v>
      </c>
      <c r="B102" s="169" t="s">
        <v>116</v>
      </c>
      <c r="C102" s="69"/>
      <c r="D102" s="73" t="s">
        <v>403</v>
      </c>
      <c r="E102" s="71"/>
      <c r="F102" s="71"/>
      <c r="G102" s="71"/>
      <c r="H102" s="92">
        <v>0</v>
      </c>
      <c r="I102" s="71">
        <f>I103</f>
        <v>250000</v>
      </c>
      <c r="J102" s="170">
        <f t="shared" si="1"/>
        <v>-250000</v>
      </c>
    </row>
    <row r="103" spans="1:10" ht="12.75">
      <c r="A103" s="82" t="s">
        <v>138</v>
      </c>
      <c r="B103" s="169" t="s">
        <v>116</v>
      </c>
      <c r="C103" s="69"/>
      <c r="D103" s="70" t="s">
        <v>404</v>
      </c>
      <c r="E103" s="71"/>
      <c r="F103" s="71"/>
      <c r="G103" s="71"/>
      <c r="H103" s="92">
        <v>0</v>
      </c>
      <c r="I103" s="71">
        <f>I104</f>
        <v>250000</v>
      </c>
      <c r="J103" s="170">
        <f t="shared" si="1"/>
        <v>-250000</v>
      </c>
    </row>
    <row r="104" spans="1:10" ht="33.75">
      <c r="A104" s="82" t="s">
        <v>241</v>
      </c>
      <c r="B104" s="169" t="s">
        <v>116</v>
      </c>
      <c r="C104" s="69"/>
      <c r="D104" s="70" t="s">
        <v>405</v>
      </c>
      <c r="E104" s="71"/>
      <c r="F104" s="71"/>
      <c r="G104" s="71"/>
      <c r="H104" s="92">
        <v>0</v>
      </c>
      <c r="I104" s="71">
        <f>I105</f>
        <v>250000</v>
      </c>
      <c r="J104" s="170">
        <f t="shared" si="1"/>
        <v>-250000</v>
      </c>
    </row>
    <row r="105" spans="1:10" ht="45">
      <c r="A105" s="82" t="s">
        <v>242</v>
      </c>
      <c r="B105" s="169" t="s">
        <v>116</v>
      </c>
      <c r="C105" s="69"/>
      <c r="D105" s="70" t="s">
        <v>406</v>
      </c>
      <c r="E105" s="71"/>
      <c r="F105" s="71"/>
      <c r="G105" s="71"/>
      <c r="H105" s="92">
        <v>0</v>
      </c>
      <c r="I105" s="71">
        <v>250000</v>
      </c>
      <c r="J105" s="170">
        <f t="shared" si="1"/>
        <v>-250000</v>
      </c>
    </row>
    <row r="106" spans="1:10" ht="12.75">
      <c r="A106" s="82" t="s">
        <v>14</v>
      </c>
      <c r="B106" s="169" t="s">
        <v>116</v>
      </c>
      <c r="C106" s="69"/>
      <c r="D106" s="73" t="s">
        <v>231</v>
      </c>
      <c r="E106" s="71"/>
      <c r="F106" s="71"/>
      <c r="G106" s="71"/>
      <c r="H106" s="92">
        <f aca="true" t="shared" si="4" ref="H106:I109">H107</f>
        <v>233000</v>
      </c>
      <c r="I106" s="71">
        <f t="shared" si="4"/>
        <v>1118633.24</v>
      </c>
      <c r="J106" s="170">
        <f t="shared" si="1"/>
        <v>-885633.24</v>
      </c>
    </row>
    <row r="107" spans="1:10" ht="22.5">
      <c r="A107" s="82" t="s">
        <v>30</v>
      </c>
      <c r="B107" s="169" t="s">
        <v>116</v>
      </c>
      <c r="C107" s="69" t="s">
        <v>169</v>
      </c>
      <c r="D107" s="70" t="s">
        <v>169</v>
      </c>
      <c r="E107" s="71"/>
      <c r="F107" s="71"/>
      <c r="G107" s="71"/>
      <c r="H107" s="71">
        <f t="shared" si="4"/>
        <v>233000</v>
      </c>
      <c r="I107" s="71">
        <f t="shared" si="4"/>
        <v>1118633.24</v>
      </c>
      <c r="J107" s="170">
        <f aca="true" t="shared" si="5" ref="J107:J120">H107-I107</f>
        <v>-885633.24</v>
      </c>
    </row>
    <row r="108" spans="1:10" ht="56.25">
      <c r="A108" s="82" t="s">
        <v>125</v>
      </c>
      <c r="B108" s="169" t="s">
        <v>116</v>
      </c>
      <c r="C108" s="69" t="s">
        <v>170</v>
      </c>
      <c r="D108" s="70" t="s">
        <v>170</v>
      </c>
      <c r="E108" s="71"/>
      <c r="F108" s="71"/>
      <c r="G108" s="71"/>
      <c r="H108" s="71">
        <f t="shared" si="4"/>
        <v>233000</v>
      </c>
      <c r="I108" s="71">
        <f t="shared" si="4"/>
        <v>1118633.24</v>
      </c>
      <c r="J108" s="170">
        <f t="shared" si="5"/>
        <v>-885633.24</v>
      </c>
    </row>
    <row r="109" spans="1:10" ht="33.75">
      <c r="A109" s="82" t="s">
        <v>31</v>
      </c>
      <c r="B109" s="169" t="s">
        <v>116</v>
      </c>
      <c r="C109" s="69" t="s">
        <v>171</v>
      </c>
      <c r="D109" s="70" t="s">
        <v>171</v>
      </c>
      <c r="E109" s="71"/>
      <c r="F109" s="71"/>
      <c r="G109" s="71"/>
      <c r="H109" s="71">
        <f t="shared" si="4"/>
        <v>233000</v>
      </c>
      <c r="I109" s="71">
        <f t="shared" si="4"/>
        <v>1118633.24</v>
      </c>
      <c r="J109" s="170">
        <f t="shared" si="5"/>
        <v>-885633.24</v>
      </c>
    </row>
    <row r="110" spans="1:10" ht="45">
      <c r="A110" s="82" t="s">
        <v>32</v>
      </c>
      <c r="B110" s="169" t="s">
        <v>116</v>
      </c>
      <c r="C110" s="69" t="s">
        <v>172</v>
      </c>
      <c r="D110" s="70" t="s">
        <v>459</v>
      </c>
      <c r="E110" s="71"/>
      <c r="F110" s="71"/>
      <c r="G110" s="71"/>
      <c r="H110" s="71">
        <v>233000</v>
      </c>
      <c r="I110" s="71">
        <v>1118633.24</v>
      </c>
      <c r="J110" s="170">
        <f t="shared" si="5"/>
        <v>-885633.24</v>
      </c>
    </row>
    <row r="111" spans="1:10" ht="12.75">
      <c r="A111" s="82" t="s">
        <v>14</v>
      </c>
      <c r="B111" s="169" t="s">
        <v>116</v>
      </c>
      <c r="C111" s="69"/>
      <c r="D111" s="70" t="s">
        <v>232</v>
      </c>
      <c r="E111" s="71"/>
      <c r="F111" s="71"/>
      <c r="G111" s="71"/>
      <c r="H111" s="92">
        <f>H118+H134+H112</f>
        <v>3465000</v>
      </c>
      <c r="I111" s="71">
        <f>I118+I134+I112+I130</f>
        <v>2124375.7</v>
      </c>
      <c r="J111" s="170">
        <f t="shared" si="5"/>
        <v>1340624.2999999998</v>
      </c>
    </row>
    <row r="112" spans="1:10" ht="12.75">
      <c r="A112" s="82" t="s">
        <v>14</v>
      </c>
      <c r="B112" s="169" t="s">
        <v>116</v>
      </c>
      <c r="C112" s="69"/>
      <c r="D112" s="70" t="s">
        <v>232</v>
      </c>
      <c r="E112" s="71"/>
      <c r="F112" s="71"/>
      <c r="G112" s="71"/>
      <c r="H112" s="71">
        <f aca="true" t="shared" si="6" ref="H112:I115">H113</f>
        <v>0</v>
      </c>
      <c r="I112" s="71">
        <f t="shared" si="6"/>
        <v>0</v>
      </c>
      <c r="J112" s="170">
        <f aca="true" t="shared" si="7" ref="J112:J117">H112-I112</f>
        <v>0</v>
      </c>
    </row>
    <row r="113" spans="1:10" ht="12.75">
      <c r="A113" s="82" t="s">
        <v>492</v>
      </c>
      <c r="B113" s="169" t="s">
        <v>116</v>
      </c>
      <c r="C113" s="69"/>
      <c r="D113" s="70" t="s">
        <v>495</v>
      </c>
      <c r="E113" s="71"/>
      <c r="F113" s="71"/>
      <c r="G113" s="71"/>
      <c r="H113" s="71">
        <f t="shared" si="6"/>
        <v>0</v>
      </c>
      <c r="I113" s="71">
        <f t="shared" si="6"/>
        <v>0</v>
      </c>
      <c r="J113" s="170">
        <f t="shared" si="7"/>
        <v>0</v>
      </c>
    </row>
    <row r="114" spans="1:10" ht="33.75">
      <c r="A114" s="82" t="s">
        <v>494</v>
      </c>
      <c r="B114" s="169" t="s">
        <v>116</v>
      </c>
      <c r="C114" s="69"/>
      <c r="D114" s="70" t="s">
        <v>497</v>
      </c>
      <c r="E114" s="71"/>
      <c r="F114" s="71"/>
      <c r="G114" s="71"/>
      <c r="H114" s="71">
        <f t="shared" si="6"/>
        <v>0</v>
      </c>
      <c r="I114" s="71">
        <f t="shared" si="6"/>
        <v>0</v>
      </c>
      <c r="J114" s="170">
        <f t="shared" si="7"/>
        <v>0</v>
      </c>
    </row>
    <row r="115" spans="1:10" ht="84">
      <c r="A115" s="158" t="s">
        <v>493</v>
      </c>
      <c r="B115" s="169" t="s">
        <v>116</v>
      </c>
      <c r="C115" s="69"/>
      <c r="D115" s="70" t="s">
        <v>496</v>
      </c>
      <c r="E115" s="71"/>
      <c r="F115" s="71"/>
      <c r="G115" s="71"/>
      <c r="H115" s="71">
        <f t="shared" si="6"/>
        <v>0</v>
      </c>
      <c r="I115" s="71">
        <f>I116+I117</f>
        <v>0</v>
      </c>
      <c r="J115" s="170">
        <f t="shared" si="7"/>
        <v>0</v>
      </c>
    </row>
    <row r="116" spans="1:10" ht="84">
      <c r="A116" s="158" t="s">
        <v>493</v>
      </c>
      <c r="B116" s="169" t="s">
        <v>116</v>
      </c>
      <c r="C116" s="69"/>
      <c r="D116" s="70" t="s">
        <v>792</v>
      </c>
      <c r="E116" s="71"/>
      <c r="F116" s="71"/>
      <c r="G116" s="71"/>
      <c r="H116" s="71">
        <v>0</v>
      </c>
      <c r="I116" s="71">
        <v>3200</v>
      </c>
      <c r="J116" s="170">
        <f t="shared" si="7"/>
        <v>-3200</v>
      </c>
    </row>
    <row r="117" spans="1:10" ht="84">
      <c r="A117" s="158" t="s">
        <v>493</v>
      </c>
      <c r="B117" s="169" t="s">
        <v>116</v>
      </c>
      <c r="C117" s="69"/>
      <c r="D117" s="70" t="s">
        <v>498</v>
      </c>
      <c r="E117" s="71"/>
      <c r="F117" s="71"/>
      <c r="G117" s="71"/>
      <c r="H117" s="71">
        <v>0</v>
      </c>
      <c r="I117" s="71">
        <v>-3200</v>
      </c>
      <c r="J117" s="170">
        <f t="shared" si="7"/>
        <v>3200</v>
      </c>
    </row>
    <row r="118" spans="1:10" ht="33.75">
      <c r="A118" s="82" t="s">
        <v>25</v>
      </c>
      <c r="B118" s="169" t="s">
        <v>116</v>
      </c>
      <c r="C118" s="69"/>
      <c r="D118" s="70" t="s">
        <v>233</v>
      </c>
      <c r="E118" s="71"/>
      <c r="F118" s="71"/>
      <c r="G118" s="71"/>
      <c r="H118" s="71">
        <f>H121+H125+H127+H119</f>
        <v>3465000</v>
      </c>
      <c r="I118" s="71">
        <f>I121+I125+I127+I119</f>
        <v>2028009.99</v>
      </c>
      <c r="J118" s="170">
        <f t="shared" si="5"/>
        <v>1436990.01</v>
      </c>
    </row>
    <row r="119" spans="1:10" ht="73.5" customHeight="1">
      <c r="A119" s="82" t="s">
        <v>491</v>
      </c>
      <c r="B119" s="169" t="s">
        <v>116</v>
      </c>
      <c r="C119" s="69"/>
      <c r="D119" s="70" t="s">
        <v>489</v>
      </c>
      <c r="E119" s="71"/>
      <c r="F119" s="71"/>
      <c r="G119" s="71"/>
      <c r="H119" s="71">
        <f>H120</f>
        <v>0</v>
      </c>
      <c r="I119" s="71">
        <f>I120</f>
        <v>0</v>
      </c>
      <c r="J119" s="170">
        <f t="shared" si="5"/>
        <v>0</v>
      </c>
    </row>
    <row r="120" spans="1:10" ht="65.25" customHeight="1">
      <c r="A120" s="159" t="s">
        <v>490</v>
      </c>
      <c r="B120" s="169" t="s">
        <v>116</v>
      </c>
      <c r="C120" s="97"/>
      <c r="D120" s="73" t="s">
        <v>482</v>
      </c>
      <c r="E120" s="86"/>
      <c r="F120" s="86"/>
      <c r="G120" s="86"/>
      <c r="H120" s="86">
        <v>0</v>
      </c>
      <c r="I120" s="86">
        <v>0</v>
      </c>
      <c r="J120" s="178">
        <f t="shared" si="5"/>
        <v>0</v>
      </c>
    </row>
    <row r="121" spans="1:10" ht="78.75">
      <c r="A121" s="82" t="s">
        <v>127</v>
      </c>
      <c r="B121" s="169" t="s">
        <v>116</v>
      </c>
      <c r="C121" s="69"/>
      <c r="D121" s="70" t="s">
        <v>234</v>
      </c>
      <c r="E121" s="71"/>
      <c r="F121" s="71"/>
      <c r="G121" s="71"/>
      <c r="H121" s="71">
        <f>H122</f>
        <v>129400</v>
      </c>
      <c r="I121" s="71">
        <f>I122</f>
        <v>53694.04</v>
      </c>
      <c r="J121" s="170">
        <f t="shared" si="1"/>
        <v>75705.95999999999</v>
      </c>
    </row>
    <row r="122" spans="1:10" ht="78.75">
      <c r="A122" s="82" t="s">
        <v>461</v>
      </c>
      <c r="B122" s="169" t="s">
        <v>116</v>
      </c>
      <c r="C122" s="69"/>
      <c r="D122" s="70" t="s">
        <v>460</v>
      </c>
      <c r="E122" s="71"/>
      <c r="F122" s="71"/>
      <c r="G122" s="71"/>
      <c r="H122" s="71">
        <v>129400</v>
      </c>
      <c r="I122" s="71">
        <v>53694.04</v>
      </c>
      <c r="J122" s="170">
        <f t="shared" si="1"/>
        <v>75705.95999999999</v>
      </c>
    </row>
    <row r="123" spans="1:10" ht="0.75" customHeight="1">
      <c r="A123" s="82" t="s">
        <v>123</v>
      </c>
      <c r="B123" s="169" t="s">
        <v>116</v>
      </c>
      <c r="C123" s="69" t="s">
        <v>164</v>
      </c>
      <c r="D123" s="70" t="s">
        <v>164</v>
      </c>
      <c r="E123" s="71"/>
      <c r="F123" s="71"/>
      <c r="G123" s="71"/>
      <c r="H123" s="71">
        <v>0</v>
      </c>
      <c r="I123" s="71">
        <v>0</v>
      </c>
      <c r="J123" s="170">
        <f t="shared" si="1"/>
        <v>0</v>
      </c>
    </row>
    <row r="124" spans="1:10" ht="67.5" hidden="1">
      <c r="A124" s="82" t="s">
        <v>124</v>
      </c>
      <c r="B124" s="169" t="s">
        <v>116</v>
      </c>
      <c r="C124" s="69" t="s">
        <v>165</v>
      </c>
      <c r="D124" s="70" t="s">
        <v>165</v>
      </c>
      <c r="E124" s="71"/>
      <c r="F124" s="71"/>
      <c r="G124" s="71"/>
      <c r="H124" s="71">
        <v>0</v>
      </c>
      <c r="I124" s="71">
        <v>0</v>
      </c>
      <c r="J124" s="170">
        <f t="shared" si="1"/>
        <v>0</v>
      </c>
    </row>
    <row r="125" spans="1:10" ht="45">
      <c r="A125" s="75" t="s">
        <v>200</v>
      </c>
      <c r="B125" s="169" t="s">
        <v>116</v>
      </c>
      <c r="C125" s="69" t="s">
        <v>165</v>
      </c>
      <c r="D125" s="69" t="s">
        <v>235</v>
      </c>
      <c r="E125" s="71"/>
      <c r="F125" s="71"/>
      <c r="G125" s="71"/>
      <c r="H125" s="71">
        <f>H126</f>
        <v>3305600</v>
      </c>
      <c r="I125" s="71">
        <f>I126</f>
        <v>1967695.79</v>
      </c>
      <c r="J125" s="170">
        <f t="shared" si="1"/>
        <v>1337904.21</v>
      </c>
    </row>
    <row r="126" spans="1:10" ht="33.75">
      <c r="A126" s="157" t="s">
        <v>463</v>
      </c>
      <c r="B126" s="169" t="s">
        <v>116</v>
      </c>
      <c r="C126" s="69" t="s">
        <v>165</v>
      </c>
      <c r="D126" s="69" t="s">
        <v>462</v>
      </c>
      <c r="E126" s="71"/>
      <c r="F126" s="71"/>
      <c r="G126" s="71"/>
      <c r="H126" s="71">
        <v>3305600</v>
      </c>
      <c r="I126" s="71">
        <v>1967695.79</v>
      </c>
      <c r="J126" s="170">
        <f t="shared" si="1"/>
        <v>1337904.21</v>
      </c>
    </row>
    <row r="127" spans="1:10" ht="22.5">
      <c r="A127" s="82" t="s">
        <v>28</v>
      </c>
      <c r="B127" s="169" t="s">
        <v>116</v>
      </c>
      <c r="C127" s="69" t="s">
        <v>166</v>
      </c>
      <c r="D127" s="70" t="s">
        <v>166</v>
      </c>
      <c r="E127" s="71"/>
      <c r="F127" s="71"/>
      <c r="G127" s="71"/>
      <c r="H127" s="71">
        <f>H128</f>
        <v>30000</v>
      </c>
      <c r="I127" s="71">
        <f>I128</f>
        <v>6620.16</v>
      </c>
      <c r="J127" s="170">
        <f t="shared" si="1"/>
        <v>23379.84</v>
      </c>
    </row>
    <row r="128" spans="1:10" ht="45">
      <c r="A128" s="82" t="s">
        <v>29</v>
      </c>
      <c r="B128" s="169" t="s">
        <v>116</v>
      </c>
      <c r="C128" s="69" t="s">
        <v>167</v>
      </c>
      <c r="D128" s="70" t="s">
        <v>167</v>
      </c>
      <c r="E128" s="71"/>
      <c r="F128" s="71"/>
      <c r="G128" s="71"/>
      <c r="H128" s="71">
        <f>H129</f>
        <v>30000</v>
      </c>
      <c r="I128" s="71">
        <f>I129</f>
        <v>6620.16</v>
      </c>
      <c r="J128" s="170">
        <f t="shared" si="1"/>
        <v>23379.84</v>
      </c>
    </row>
    <row r="129" spans="1:10" ht="56.25">
      <c r="A129" s="82" t="s">
        <v>464</v>
      </c>
      <c r="B129" s="169" t="s">
        <v>116</v>
      </c>
      <c r="C129" s="69" t="s">
        <v>168</v>
      </c>
      <c r="D129" s="70" t="s">
        <v>465</v>
      </c>
      <c r="E129" s="71"/>
      <c r="F129" s="71"/>
      <c r="G129" s="71"/>
      <c r="H129" s="71">
        <v>30000</v>
      </c>
      <c r="I129" s="71">
        <v>6620.16</v>
      </c>
      <c r="J129" s="170">
        <f t="shared" si="1"/>
        <v>23379.84</v>
      </c>
    </row>
    <row r="130" spans="1:10" ht="33.75">
      <c r="A130" s="82" t="s">
        <v>499</v>
      </c>
      <c r="B130" s="169" t="s">
        <v>116</v>
      </c>
      <c r="C130" s="69"/>
      <c r="D130" s="70" t="s">
        <v>503</v>
      </c>
      <c r="E130" s="71"/>
      <c r="F130" s="71"/>
      <c r="G130" s="71"/>
      <c r="H130" s="71">
        <v>0</v>
      </c>
      <c r="I130" s="71">
        <f>I131</f>
        <v>2965.71</v>
      </c>
      <c r="J130" s="170">
        <f t="shared" si="1"/>
        <v>-2965.71</v>
      </c>
    </row>
    <row r="131" spans="1:10" ht="12.75">
      <c r="A131" s="82" t="s">
        <v>500</v>
      </c>
      <c r="B131" s="169" t="s">
        <v>116</v>
      </c>
      <c r="C131" s="69"/>
      <c r="D131" s="70" t="s">
        <v>504</v>
      </c>
      <c r="E131" s="71"/>
      <c r="F131" s="71"/>
      <c r="G131" s="71"/>
      <c r="H131" s="71">
        <v>0</v>
      </c>
      <c r="I131" s="71">
        <f>I132</f>
        <v>2965.71</v>
      </c>
      <c r="J131" s="170">
        <f t="shared" si="1"/>
        <v>-2965.71</v>
      </c>
    </row>
    <row r="132" spans="1:10" ht="22.5">
      <c r="A132" s="82" t="s">
        <v>501</v>
      </c>
      <c r="B132" s="169" t="s">
        <v>116</v>
      </c>
      <c r="C132" s="69"/>
      <c r="D132" s="70" t="s">
        <v>505</v>
      </c>
      <c r="E132" s="71"/>
      <c r="F132" s="71"/>
      <c r="G132" s="71"/>
      <c r="H132" s="71">
        <v>0</v>
      </c>
      <c r="I132" s="71">
        <f>I133</f>
        <v>2965.71</v>
      </c>
      <c r="J132" s="170">
        <f t="shared" si="1"/>
        <v>-2965.71</v>
      </c>
    </row>
    <row r="133" spans="1:10" ht="22.5">
      <c r="A133" s="82" t="s">
        <v>502</v>
      </c>
      <c r="B133" s="169" t="s">
        <v>116</v>
      </c>
      <c r="C133" s="69"/>
      <c r="D133" s="70" t="s">
        <v>506</v>
      </c>
      <c r="E133" s="71"/>
      <c r="F133" s="71"/>
      <c r="G133" s="71"/>
      <c r="H133" s="71">
        <v>0</v>
      </c>
      <c r="I133" s="71">
        <v>2965.71</v>
      </c>
      <c r="J133" s="170">
        <f t="shared" si="1"/>
        <v>-2965.71</v>
      </c>
    </row>
    <row r="134" spans="1:10" ht="12.75">
      <c r="A134" s="82" t="s">
        <v>138</v>
      </c>
      <c r="B134" s="169" t="s">
        <v>116</v>
      </c>
      <c r="C134" s="69"/>
      <c r="D134" s="70" t="s">
        <v>236</v>
      </c>
      <c r="E134" s="71"/>
      <c r="F134" s="71"/>
      <c r="G134" s="71"/>
      <c r="H134" s="71">
        <v>0</v>
      </c>
      <c r="I134" s="71">
        <f>I135+I137</f>
        <v>93400</v>
      </c>
      <c r="J134" s="170">
        <f t="shared" si="1"/>
        <v>-93400</v>
      </c>
    </row>
    <row r="135" spans="1:10" ht="36.75" customHeight="1">
      <c r="A135" s="160" t="s">
        <v>201</v>
      </c>
      <c r="B135" s="169" t="s">
        <v>116</v>
      </c>
      <c r="C135" s="69"/>
      <c r="D135" s="70" t="s">
        <v>237</v>
      </c>
      <c r="E135" s="71"/>
      <c r="F135" s="71"/>
      <c r="G135" s="71"/>
      <c r="H135" s="71">
        <f>H136</f>
        <v>0</v>
      </c>
      <c r="I135" s="71">
        <f>I136</f>
        <v>0</v>
      </c>
      <c r="J135" s="170">
        <f t="shared" si="1"/>
        <v>0</v>
      </c>
    </row>
    <row r="136" spans="1:10" ht="48.75" customHeight="1">
      <c r="A136" s="160" t="s">
        <v>202</v>
      </c>
      <c r="B136" s="169" t="s">
        <v>116</v>
      </c>
      <c r="C136" s="69"/>
      <c r="D136" s="70" t="s">
        <v>508</v>
      </c>
      <c r="E136" s="71"/>
      <c r="F136" s="71"/>
      <c r="G136" s="71"/>
      <c r="H136" s="71">
        <v>0</v>
      </c>
      <c r="I136" s="71">
        <v>0</v>
      </c>
      <c r="J136" s="170">
        <f t="shared" si="1"/>
        <v>0</v>
      </c>
    </row>
    <row r="137" spans="1:10" ht="75.75" customHeight="1">
      <c r="A137" s="160" t="s">
        <v>510</v>
      </c>
      <c r="B137" s="169" t="s">
        <v>116</v>
      </c>
      <c r="C137" s="69"/>
      <c r="D137" s="70" t="s">
        <v>509</v>
      </c>
      <c r="E137" s="71"/>
      <c r="F137" s="71"/>
      <c r="G137" s="71"/>
      <c r="H137" s="71">
        <v>0</v>
      </c>
      <c r="I137" s="71">
        <v>93400</v>
      </c>
      <c r="J137" s="170">
        <f t="shared" si="1"/>
        <v>-93400</v>
      </c>
    </row>
    <row r="138" spans="1:10" ht="18.75" customHeight="1">
      <c r="A138" s="160" t="s">
        <v>407</v>
      </c>
      <c r="B138" s="169" t="s">
        <v>116</v>
      </c>
      <c r="C138" s="69"/>
      <c r="D138" s="70" t="s">
        <v>408</v>
      </c>
      <c r="E138" s="71"/>
      <c r="F138" s="71"/>
      <c r="G138" s="71"/>
      <c r="H138" s="71">
        <f>H139</f>
        <v>0</v>
      </c>
      <c r="I138" s="71">
        <f>I139</f>
        <v>0</v>
      </c>
      <c r="J138" s="170">
        <f t="shared" si="1"/>
        <v>0</v>
      </c>
    </row>
    <row r="139" spans="1:10" ht="18.75" customHeight="1">
      <c r="A139" s="160" t="s">
        <v>511</v>
      </c>
      <c r="B139" s="169" t="s">
        <v>116</v>
      </c>
      <c r="C139" s="69"/>
      <c r="D139" s="70" t="s">
        <v>512</v>
      </c>
      <c r="E139" s="71"/>
      <c r="F139" s="71"/>
      <c r="G139" s="71"/>
      <c r="H139" s="71">
        <f>H140</f>
        <v>0</v>
      </c>
      <c r="I139" s="71">
        <f>I140</f>
        <v>0</v>
      </c>
      <c r="J139" s="170">
        <f t="shared" si="1"/>
        <v>0</v>
      </c>
    </row>
    <row r="140" spans="1:10" ht="24.75" customHeight="1">
      <c r="A140" s="160" t="s">
        <v>513</v>
      </c>
      <c r="B140" s="169" t="s">
        <v>116</v>
      </c>
      <c r="C140" s="69"/>
      <c r="D140" s="70" t="s">
        <v>514</v>
      </c>
      <c r="E140" s="71"/>
      <c r="F140" s="71"/>
      <c r="G140" s="71"/>
      <c r="H140" s="71"/>
      <c r="I140" s="71">
        <v>0</v>
      </c>
      <c r="J140" s="170">
        <f t="shared" si="1"/>
        <v>0</v>
      </c>
    </row>
    <row r="141" spans="1:10" ht="13.5" customHeight="1">
      <c r="A141" s="82" t="s">
        <v>33</v>
      </c>
      <c r="B141" s="169" t="s">
        <v>116</v>
      </c>
      <c r="C141" s="69" t="s">
        <v>173</v>
      </c>
      <c r="D141" s="70" t="s">
        <v>173</v>
      </c>
      <c r="E141" s="71"/>
      <c r="F141" s="71"/>
      <c r="G141" s="71"/>
      <c r="H141" s="71">
        <f>H142+H149</f>
        <v>38940000</v>
      </c>
      <c r="I141" s="71">
        <f>I142+I149</f>
        <v>24021235</v>
      </c>
      <c r="J141" s="170">
        <f t="shared" si="1"/>
        <v>14918765</v>
      </c>
    </row>
    <row r="142" spans="1:10" ht="33.75">
      <c r="A142" s="82" t="s">
        <v>34</v>
      </c>
      <c r="B142" s="169" t="s">
        <v>116</v>
      </c>
      <c r="C142" s="69" t="s">
        <v>174</v>
      </c>
      <c r="D142" s="70" t="s">
        <v>174</v>
      </c>
      <c r="E142" s="71"/>
      <c r="F142" s="71"/>
      <c r="G142" s="71"/>
      <c r="H142" s="71">
        <f>H143+H146</f>
        <v>38940000</v>
      </c>
      <c r="I142" s="71">
        <f>I143+I146</f>
        <v>24021235</v>
      </c>
      <c r="J142" s="170">
        <f t="shared" si="1"/>
        <v>14918765</v>
      </c>
    </row>
    <row r="143" spans="1:10" ht="22.5">
      <c r="A143" s="82" t="s">
        <v>35</v>
      </c>
      <c r="B143" s="169" t="s">
        <v>116</v>
      </c>
      <c r="C143" s="69" t="s">
        <v>175</v>
      </c>
      <c r="D143" s="70" t="s">
        <v>175</v>
      </c>
      <c r="E143" s="71"/>
      <c r="F143" s="71"/>
      <c r="G143" s="71"/>
      <c r="H143" s="71">
        <f>H144</f>
        <v>200</v>
      </c>
      <c r="I143" s="71">
        <f>I144</f>
        <v>200</v>
      </c>
      <c r="J143" s="170">
        <f t="shared" si="1"/>
        <v>0</v>
      </c>
    </row>
    <row r="144" spans="1:10" ht="33.75">
      <c r="A144" s="82" t="s">
        <v>126</v>
      </c>
      <c r="B144" s="169" t="s">
        <v>116</v>
      </c>
      <c r="C144" s="69" t="s">
        <v>176</v>
      </c>
      <c r="D144" s="70" t="s">
        <v>238</v>
      </c>
      <c r="E144" s="71"/>
      <c r="F144" s="71"/>
      <c r="G144" s="71"/>
      <c r="H144" s="71">
        <v>200</v>
      </c>
      <c r="I144" s="71">
        <f>I145</f>
        <v>200</v>
      </c>
      <c r="J144" s="170">
        <f t="shared" si="1"/>
        <v>0</v>
      </c>
    </row>
    <row r="145" spans="1:10" ht="33.75">
      <c r="A145" s="82" t="s">
        <v>469</v>
      </c>
      <c r="B145" s="169" t="s">
        <v>116</v>
      </c>
      <c r="C145" s="69" t="s">
        <v>177</v>
      </c>
      <c r="D145" s="70" t="s">
        <v>468</v>
      </c>
      <c r="E145" s="71"/>
      <c r="F145" s="71"/>
      <c r="G145" s="71"/>
      <c r="H145" s="71">
        <v>200</v>
      </c>
      <c r="I145" s="71">
        <v>200</v>
      </c>
      <c r="J145" s="170">
        <f t="shared" si="1"/>
        <v>0</v>
      </c>
    </row>
    <row r="146" spans="1:10" ht="12.75">
      <c r="A146" s="82" t="s">
        <v>36</v>
      </c>
      <c r="B146" s="169" t="s">
        <v>116</v>
      </c>
      <c r="C146" s="69" t="s">
        <v>178</v>
      </c>
      <c r="D146" s="70" t="s">
        <v>178</v>
      </c>
      <c r="E146" s="71"/>
      <c r="F146" s="71"/>
      <c r="G146" s="71"/>
      <c r="H146" s="71">
        <f>H147</f>
        <v>38939800</v>
      </c>
      <c r="I146" s="71">
        <f>I147</f>
        <v>24021035</v>
      </c>
      <c r="J146" s="170">
        <f t="shared" si="1"/>
        <v>14918765</v>
      </c>
    </row>
    <row r="147" spans="1:10" ht="23.25" thickBot="1">
      <c r="A147" s="161" t="s">
        <v>37</v>
      </c>
      <c r="B147" s="169" t="s">
        <v>116</v>
      </c>
      <c r="C147" s="69" t="s">
        <v>179</v>
      </c>
      <c r="D147" s="70" t="s">
        <v>179</v>
      </c>
      <c r="E147" s="71"/>
      <c r="F147" s="71"/>
      <c r="G147" s="71"/>
      <c r="H147" s="71">
        <f>H148</f>
        <v>38939800</v>
      </c>
      <c r="I147" s="71">
        <f>I148</f>
        <v>24021035</v>
      </c>
      <c r="J147" s="170">
        <f t="shared" si="1"/>
        <v>14918765</v>
      </c>
    </row>
    <row r="148" spans="1:10" ht="22.5">
      <c r="A148" s="106" t="s">
        <v>467</v>
      </c>
      <c r="B148" s="169" t="s">
        <v>116</v>
      </c>
      <c r="C148" s="77" t="s">
        <v>180</v>
      </c>
      <c r="D148" s="65" t="s">
        <v>466</v>
      </c>
      <c r="E148" s="78"/>
      <c r="F148" s="78"/>
      <c r="G148" s="78"/>
      <c r="H148" s="78">
        <v>38939800</v>
      </c>
      <c r="I148" s="78">
        <v>24021035</v>
      </c>
      <c r="J148" s="171">
        <f t="shared" si="1"/>
        <v>14918765</v>
      </c>
    </row>
    <row r="149" spans="1:10" ht="33.75">
      <c r="A149" s="162" t="s">
        <v>261</v>
      </c>
      <c r="B149" s="169" t="s">
        <v>116</v>
      </c>
      <c r="C149" s="77" t="s">
        <v>203</v>
      </c>
      <c r="D149" s="77" t="s">
        <v>262</v>
      </c>
      <c r="E149" s="71"/>
      <c r="F149" s="71"/>
      <c r="G149" s="71"/>
      <c r="H149" s="71">
        <f>H150</f>
        <v>0</v>
      </c>
      <c r="I149" s="78">
        <f>I150</f>
        <v>0</v>
      </c>
      <c r="J149" s="171">
        <f t="shared" si="1"/>
        <v>0</v>
      </c>
    </row>
    <row r="150" spans="1:10" ht="45.75" thickBot="1">
      <c r="A150" s="163" t="s">
        <v>471</v>
      </c>
      <c r="B150" s="179" t="s">
        <v>116</v>
      </c>
      <c r="C150" s="180" t="s">
        <v>204</v>
      </c>
      <c r="D150" s="180" t="s">
        <v>470</v>
      </c>
      <c r="E150" s="181"/>
      <c r="F150" s="181"/>
      <c r="G150" s="181"/>
      <c r="H150" s="182">
        <v>0</v>
      </c>
      <c r="I150" s="182">
        <v>0</v>
      </c>
      <c r="J150" s="183">
        <f>H150-I150</f>
        <v>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6"/>
  <sheetViews>
    <sheetView view="pageBreakPreview" zoomScale="115" zoomScaleNormal="115" zoomScaleSheetLayoutView="115" zoomScalePageLayoutView="0" workbookViewId="0" topLeftCell="A355">
      <selection activeCell="A28" sqref="A28"/>
    </sheetView>
  </sheetViews>
  <sheetFormatPr defaultColWidth="9.00390625" defaultRowHeight="12.75"/>
  <cols>
    <col min="1" max="1" width="39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75390625" style="0" customWidth="1"/>
    <col min="6" max="6" width="12.875" style="0" customWidth="1"/>
    <col min="7" max="7" width="13.125" style="0" customWidth="1"/>
  </cols>
  <sheetData>
    <row r="1" ht="12.75">
      <c r="A1" s="17"/>
    </row>
    <row r="2" spans="2:5" ht="15">
      <c r="B2" s="7" t="s">
        <v>109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79" customFormat="1" ht="26.25" customHeight="1">
      <c r="A4" s="210" t="s">
        <v>4</v>
      </c>
      <c r="B4" s="212" t="s">
        <v>0</v>
      </c>
      <c r="C4" s="30"/>
      <c r="D4" s="214" t="s">
        <v>11</v>
      </c>
      <c r="E4" s="215" t="s">
        <v>7</v>
      </c>
      <c r="F4" s="207" t="s">
        <v>5</v>
      </c>
      <c r="G4" s="209" t="s">
        <v>83</v>
      </c>
    </row>
    <row r="5" spans="1:7" s="79" customFormat="1" ht="12.75">
      <c r="A5" s="211"/>
      <c r="B5" s="213"/>
      <c r="C5" s="31"/>
      <c r="D5" s="213"/>
      <c r="E5" s="216"/>
      <c r="F5" s="208"/>
      <c r="G5" s="209"/>
    </row>
    <row r="6" spans="1:7" s="79" customFormat="1" ht="13.5" thickBot="1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79" customFormat="1" ht="12.75">
      <c r="A7" s="111" t="s">
        <v>818</v>
      </c>
      <c r="B7" s="135">
        <v>200</v>
      </c>
      <c r="C7" s="136" t="s">
        <v>38</v>
      </c>
      <c r="D7" s="137" t="str">
        <f>IF(OR(LEFT(C7,5)="000 9",LEFT(C7,5)="000 7"),"X",C7)</f>
        <v>X</v>
      </c>
      <c r="E7" s="138">
        <f>E9</f>
        <v>116628300</v>
      </c>
      <c r="F7" s="138">
        <f>F9</f>
        <v>54808505.88999999</v>
      </c>
      <c r="G7" s="139">
        <f>E7-F7</f>
        <v>61819794.11000001</v>
      </c>
    </row>
    <row r="8" spans="1:7" s="79" customFormat="1" ht="30.75" customHeight="1">
      <c r="A8" s="111" t="s">
        <v>817</v>
      </c>
      <c r="B8" s="140"/>
      <c r="C8" s="13"/>
      <c r="D8" s="32"/>
      <c r="E8" s="115"/>
      <c r="F8" s="115"/>
      <c r="G8" s="141"/>
    </row>
    <row r="9" spans="1:7" s="79" customFormat="1" ht="41.25" customHeight="1">
      <c r="A9" s="184" t="s">
        <v>265</v>
      </c>
      <c r="B9" s="22" t="s">
        <v>98</v>
      </c>
      <c r="C9" s="22"/>
      <c r="D9" s="22" t="s">
        <v>517</v>
      </c>
      <c r="E9" s="116">
        <f>E10+E100+E121+E165+E320+E341+E356</f>
        <v>116628300</v>
      </c>
      <c r="F9" s="116">
        <f>F10+F100+F121+F165+F320+F341+F356</f>
        <v>54808505.88999999</v>
      </c>
      <c r="G9" s="38">
        <f>G7</f>
        <v>61819794.11000001</v>
      </c>
    </row>
    <row r="10" spans="1:7" s="79" customFormat="1" ht="12.75" customHeight="1">
      <c r="A10" s="85" t="s">
        <v>39</v>
      </c>
      <c r="B10" s="142" t="s">
        <v>98</v>
      </c>
      <c r="C10" s="22"/>
      <c r="D10" s="22" t="s">
        <v>518</v>
      </c>
      <c r="E10" s="117">
        <f>E11+E19+E41+E47+E53+E59</f>
        <v>21601500</v>
      </c>
      <c r="F10" s="117">
        <f>F11+F19+F41+F47+F53+F59</f>
        <v>7269077.590000001</v>
      </c>
      <c r="G10" s="143">
        <f aca="true" t="shared" si="0" ref="G10:G120">E10-F10</f>
        <v>14332422.41</v>
      </c>
    </row>
    <row r="11" spans="1:7" s="79" customFormat="1" ht="36">
      <c r="A11" s="85" t="s">
        <v>48</v>
      </c>
      <c r="B11" s="142">
        <v>200</v>
      </c>
      <c r="C11" s="22" t="s">
        <v>49</v>
      </c>
      <c r="D11" s="22" t="s">
        <v>519</v>
      </c>
      <c r="E11" s="116">
        <f aca="true" t="shared" si="1" ref="E11:F14">E12</f>
        <v>1223600</v>
      </c>
      <c r="F11" s="116">
        <f t="shared" si="1"/>
        <v>458291.53</v>
      </c>
      <c r="G11" s="143">
        <f t="shared" si="0"/>
        <v>765308.47</v>
      </c>
    </row>
    <row r="12" spans="1:7" s="79" customFormat="1" ht="15.75" customHeight="1">
      <c r="A12" s="85" t="s">
        <v>99</v>
      </c>
      <c r="B12" s="142" t="s">
        <v>98</v>
      </c>
      <c r="C12" s="22"/>
      <c r="D12" s="22" t="s">
        <v>520</v>
      </c>
      <c r="E12" s="116">
        <f t="shared" si="1"/>
        <v>1223600</v>
      </c>
      <c r="F12" s="116">
        <f t="shared" si="1"/>
        <v>458291.53</v>
      </c>
      <c r="G12" s="143">
        <f t="shared" si="0"/>
        <v>765308.47</v>
      </c>
    </row>
    <row r="13" spans="1:7" s="79" customFormat="1" ht="65.25" customHeight="1">
      <c r="A13" s="88" t="s">
        <v>521</v>
      </c>
      <c r="B13" s="142" t="s">
        <v>98</v>
      </c>
      <c r="C13" s="22"/>
      <c r="D13" s="22" t="s">
        <v>522</v>
      </c>
      <c r="E13" s="116">
        <f t="shared" si="1"/>
        <v>1223600</v>
      </c>
      <c r="F13" s="116">
        <f t="shared" si="1"/>
        <v>458291.53</v>
      </c>
      <c r="G13" s="143">
        <f>E13-F13</f>
        <v>765308.47</v>
      </c>
    </row>
    <row r="14" spans="1:7" s="79" customFormat="1" ht="64.5" customHeight="1">
      <c r="A14" s="88" t="s">
        <v>523</v>
      </c>
      <c r="B14" s="142" t="s">
        <v>98</v>
      </c>
      <c r="C14" s="22"/>
      <c r="D14" s="22" t="s">
        <v>524</v>
      </c>
      <c r="E14" s="116">
        <f t="shared" si="1"/>
        <v>1223600</v>
      </c>
      <c r="F14" s="116">
        <f t="shared" si="1"/>
        <v>458291.53</v>
      </c>
      <c r="G14" s="143">
        <f>E14-F14</f>
        <v>765308.47</v>
      </c>
    </row>
    <row r="15" spans="1:7" s="79" customFormat="1" ht="27" customHeight="1">
      <c r="A15" s="88" t="s">
        <v>525</v>
      </c>
      <c r="B15" s="142" t="s">
        <v>98</v>
      </c>
      <c r="C15" s="22"/>
      <c r="D15" s="22" t="s">
        <v>526</v>
      </c>
      <c r="E15" s="116">
        <f>E16+E17+E18</f>
        <v>1223600</v>
      </c>
      <c r="F15" s="116">
        <f>F16+F17+F18</f>
        <v>458291.53</v>
      </c>
      <c r="G15" s="143">
        <f>E15-F15</f>
        <v>765308.47</v>
      </c>
    </row>
    <row r="16" spans="1:7" s="79" customFormat="1" ht="35.25" customHeight="1">
      <c r="A16" s="85" t="s">
        <v>266</v>
      </c>
      <c r="B16" s="142" t="s">
        <v>98</v>
      </c>
      <c r="C16" s="22"/>
      <c r="D16" s="22" t="s">
        <v>527</v>
      </c>
      <c r="E16" s="116">
        <v>870800</v>
      </c>
      <c r="F16" s="116">
        <v>352076.81</v>
      </c>
      <c r="G16" s="143">
        <f t="shared" si="0"/>
        <v>518723.19</v>
      </c>
    </row>
    <row r="17" spans="1:7" s="79" customFormat="1" ht="36">
      <c r="A17" s="85" t="s">
        <v>267</v>
      </c>
      <c r="B17" s="142">
        <v>200</v>
      </c>
      <c r="C17" s="22" t="s">
        <v>50</v>
      </c>
      <c r="D17" s="22" t="s">
        <v>528</v>
      </c>
      <c r="E17" s="116">
        <v>55800</v>
      </c>
      <c r="F17" s="116">
        <v>12689</v>
      </c>
      <c r="G17" s="143">
        <f t="shared" si="0"/>
        <v>43111</v>
      </c>
    </row>
    <row r="18" spans="1:7" s="79" customFormat="1" ht="48">
      <c r="A18" s="85" t="s">
        <v>529</v>
      </c>
      <c r="B18" s="142" t="s">
        <v>98</v>
      </c>
      <c r="C18" s="22"/>
      <c r="D18" s="22" t="s">
        <v>530</v>
      </c>
      <c r="E18" s="116">
        <v>297000</v>
      </c>
      <c r="F18" s="116">
        <v>93525.72</v>
      </c>
      <c r="G18" s="143">
        <f t="shared" si="0"/>
        <v>203474.28</v>
      </c>
    </row>
    <row r="19" spans="1:7" s="79" customFormat="1" ht="63" customHeight="1">
      <c r="A19" s="85" t="s">
        <v>51</v>
      </c>
      <c r="B19" s="142">
        <v>200</v>
      </c>
      <c r="C19" s="22" t="s">
        <v>52</v>
      </c>
      <c r="D19" s="22" t="s">
        <v>531</v>
      </c>
      <c r="E19" s="118">
        <f>E20+E36</f>
        <v>15276400</v>
      </c>
      <c r="F19" s="118">
        <f>F20+F36</f>
        <v>5671680.23</v>
      </c>
      <c r="G19" s="143">
        <f t="shared" si="0"/>
        <v>9604719.77</v>
      </c>
    </row>
    <row r="20" spans="1:7" s="79" customFormat="1" ht="24">
      <c r="A20" s="85" t="s">
        <v>268</v>
      </c>
      <c r="B20" s="142" t="s">
        <v>98</v>
      </c>
      <c r="C20" s="22"/>
      <c r="D20" s="22" t="s">
        <v>532</v>
      </c>
      <c r="E20" s="118">
        <f>E21+E27</f>
        <v>15276200</v>
      </c>
      <c r="F20" s="118">
        <f>F22+F27</f>
        <v>5671480.23</v>
      </c>
      <c r="G20" s="143">
        <f t="shared" si="0"/>
        <v>9604719.77</v>
      </c>
    </row>
    <row r="21" spans="1:7" s="79" customFormat="1" ht="48">
      <c r="A21" s="85" t="s">
        <v>533</v>
      </c>
      <c r="B21" s="142" t="s">
        <v>98</v>
      </c>
      <c r="C21" s="22"/>
      <c r="D21" s="22" t="s">
        <v>534</v>
      </c>
      <c r="E21" s="118">
        <f>E22</f>
        <v>12050000</v>
      </c>
      <c r="F21" s="118">
        <f>F22</f>
        <v>4802641.48</v>
      </c>
      <c r="G21" s="143">
        <f t="shared" si="0"/>
        <v>7247358.52</v>
      </c>
    </row>
    <row r="22" spans="1:7" s="79" customFormat="1" ht="60">
      <c r="A22" s="85" t="s">
        <v>523</v>
      </c>
      <c r="B22" s="142" t="s">
        <v>98</v>
      </c>
      <c r="C22" s="22"/>
      <c r="D22" s="22" t="s">
        <v>535</v>
      </c>
      <c r="E22" s="116">
        <f>E23</f>
        <v>12050000</v>
      </c>
      <c r="F22" s="116">
        <f>F23</f>
        <v>4802641.48</v>
      </c>
      <c r="G22" s="143">
        <f t="shared" si="0"/>
        <v>7247358.52</v>
      </c>
    </row>
    <row r="23" spans="1:7" s="79" customFormat="1" ht="60">
      <c r="A23" s="88" t="s">
        <v>536</v>
      </c>
      <c r="B23" s="142">
        <v>200</v>
      </c>
      <c r="C23" s="22" t="s">
        <v>53</v>
      </c>
      <c r="D23" s="22" t="s">
        <v>537</v>
      </c>
      <c r="E23" s="116">
        <f>E24+E25+E26</f>
        <v>12050000</v>
      </c>
      <c r="F23" s="116">
        <f>F24+F25+F26</f>
        <v>4802641.48</v>
      </c>
      <c r="G23" s="143">
        <f t="shared" si="0"/>
        <v>7247358.52</v>
      </c>
    </row>
    <row r="24" spans="1:7" s="79" customFormat="1" ht="36">
      <c r="A24" s="85" t="s">
        <v>266</v>
      </c>
      <c r="B24" s="142">
        <v>200</v>
      </c>
      <c r="C24" s="22" t="s">
        <v>54</v>
      </c>
      <c r="D24" s="22" t="s">
        <v>538</v>
      </c>
      <c r="E24" s="116">
        <v>8500000</v>
      </c>
      <c r="F24" s="116">
        <v>3643054.9</v>
      </c>
      <c r="G24" s="143">
        <f t="shared" si="0"/>
        <v>4856945.1</v>
      </c>
    </row>
    <row r="25" spans="1:7" s="79" customFormat="1" ht="36">
      <c r="A25" s="85" t="s">
        <v>267</v>
      </c>
      <c r="B25" s="142">
        <v>200</v>
      </c>
      <c r="C25" s="22" t="s">
        <v>50</v>
      </c>
      <c r="D25" s="22" t="s">
        <v>788</v>
      </c>
      <c r="E25" s="116">
        <v>700000</v>
      </c>
      <c r="F25" s="116">
        <v>146688.33</v>
      </c>
      <c r="G25" s="143">
        <f t="shared" si="0"/>
        <v>553311.67</v>
      </c>
    </row>
    <row r="26" spans="1:7" s="79" customFormat="1" ht="48">
      <c r="A26" s="85" t="s">
        <v>529</v>
      </c>
      <c r="B26" s="142" t="s">
        <v>98</v>
      </c>
      <c r="C26" s="22"/>
      <c r="D26" s="22" t="s">
        <v>789</v>
      </c>
      <c r="E26" s="118">
        <v>2850000</v>
      </c>
      <c r="F26" s="116">
        <v>1012898.25</v>
      </c>
      <c r="G26" s="143">
        <f t="shared" si="0"/>
        <v>1837101.75</v>
      </c>
    </row>
    <row r="27" spans="1:7" s="79" customFormat="1" ht="69.75" customHeight="1">
      <c r="A27" s="85" t="s">
        <v>539</v>
      </c>
      <c r="B27" s="142" t="s">
        <v>98</v>
      </c>
      <c r="C27" s="22"/>
      <c r="D27" s="22" t="s">
        <v>540</v>
      </c>
      <c r="E27" s="118">
        <f>E30+E33+E29</f>
        <v>3226200</v>
      </c>
      <c r="F27" s="116">
        <f>F30+F33+F28</f>
        <v>868838.75</v>
      </c>
      <c r="G27" s="143">
        <f t="shared" si="0"/>
        <v>2357361.25</v>
      </c>
    </row>
    <row r="28" spans="1:7" s="79" customFormat="1" ht="69.75" customHeight="1">
      <c r="A28" s="88" t="s">
        <v>536</v>
      </c>
      <c r="B28" s="144">
        <v>200</v>
      </c>
      <c r="C28" s="57" t="s">
        <v>53</v>
      </c>
      <c r="D28" s="57" t="s">
        <v>867</v>
      </c>
      <c r="E28" s="219">
        <v>6000</v>
      </c>
      <c r="F28" s="219">
        <f>F29</f>
        <v>1300</v>
      </c>
      <c r="G28" s="220">
        <f>E28-F28</f>
        <v>4700</v>
      </c>
    </row>
    <row r="29" spans="1:7" s="79" customFormat="1" ht="30.75" customHeight="1">
      <c r="A29" s="85" t="s">
        <v>267</v>
      </c>
      <c r="B29" s="142" t="s">
        <v>98</v>
      </c>
      <c r="C29" s="22"/>
      <c r="D29" s="22" t="s">
        <v>824</v>
      </c>
      <c r="E29" s="118">
        <v>6000</v>
      </c>
      <c r="F29" s="116">
        <v>1300</v>
      </c>
      <c r="G29" s="143">
        <f t="shared" si="0"/>
        <v>4700</v>
      </c>
    </row>
    <row r="30" spans="1:7" s="79" customFormat="1" ht="24">
      <c r="A30" s="85" t="s">
        <v>541</v>
      </c>
      <c r="B30" s="142" t="s">
        <v>98</v>
      </c>
      <c r="C30" s="22"/>
      <c r="D30" s="22" t="s">
        <v>542</v>
      </c>
      <c r="E30" s="118">
        <f>E31</f>
        <v>3220200</v>
      </c>
      <c r="F30" s="116">
        <f>F31</f>
        <v>867538.75</v>
      </c>
      <c r="G30" s="143">
        <f t="shared" si="0"/>
        <v>2352661.25</v>
      </c>
    </row>
    <row r="31" spans="1:7" s="79" customFormat="1" ht="30" customHeight="1">
      <c r="A31" s="85" t="s">
        <v>543</v>
      </c>
      <c r="B31" s="142" t="s">
        <v>98</v>
      </c>
      <c r="C31" s="22"/>
      <c r="D31" s="22" t="s">
        <v>544</v>
      </c>
      <c r="E31" s="118">
        <f>E32</f>
        <v>3220200</v>
      </c>
      <c r="F31" s="116">
        <f>F32</f>
        <v>867538.75</v>
      </c>
      <c r="G31" s="143">
        <f t="shared" si="0"/>
        <v>2352661.25</v>
      </c>
    </row>
    <row r="32" spans="1:7" s="79" customFormat="1" ht="42.75" customHeight="1">
      <c r="A32" s="85" t="s">
        <v>545</v>
      </c>
      <c r="B32" s="142" t="s">
        <v>98</v>
      </c>
      <c r="C32" s="22"/>
      <c r="D32" s="22" t="s">
        <v>546</v>
      </c>
      <c r="E32" s="118">
        <v>3220200</v>
      </c>
      <c r="F32" s="116">
        <v>867538.75</v>
      </c>
      <c r="G32" s="143">
        <f>E32-F32</f>
        <v>2352661.25</v>
      </c>
    </row>
    <row r="33" spans="1:7" s="79" customFormat="1" ht="20.25" customHeight="1" hidden="1">
      <c r="A33" s="85" t="s">
        <v>547</v>
      </c>
      <c r="B33" s="142" t="s">
        <v>98</v>
      </c>
      <c r="C33" s="22"/>
      <c r="D33" s="22" t="s">
        <v>798</v>
      </c>
      <c r="E33" s="118">
        <f>E34</f>
        <v>0</v>
      </c>
      <c r="F33" s="116">
        <f>F34</f>
        <v>0</v>
      </c>
      <c r="G33" s="143">
        <f>E33-F33</f>
        <v>0</v>
      </c>
    </row>
    <row r="34" spans="1:7" s="79" customFormat="1" ht="12.75" hidden="1">
      <c r="A34" s="85" t="s">
        <v>548</v>
      </c>
      <c r="B34" s="142" t="s">
        <v>98</v>
      </c>
      <c r="C34" s="22"/>
      <c r="D34" s="22" t="s">
        <v>549</v>
      </c>
      <c r="E34" s="118">
        <f>E35</f>
        <v>0</v>
      </c>
      <c r="F34" s="116">
        <v>0</v>
      </c>
      <c r="G34" s="143">
        <f t="shared" si="0"/>
        <v>0</v>
      </c>
    </row>
    <row r="35" spans="1:7" s="79" customFormat="1" ht="12.75" hidden="1">
      <c r="A35" s="85" t="s">
        <v>800</v>
      </c>
      <c r="B35" s="142" t="s">
        <v>98</v>
      </c>
      <c r="C35" s="22"/>
      <c r="D35" s="22" t="s">
        <v>799</v>
      </c>
      <c r="E35" s="118">
        <v>0</v>
      </c>
      <c r="F35" s="116">
        <v>0</v>
      </c>
      <c r="G35" s="143">
        <f>E35-F35</f>
        <v>0</v>
      </c>
    </row>
    <row r="36" spans="1:7" s="79" customFormat="1" ht="12.75">
      <c r="A36" s="85" t="s">
        <v>270</v>
      </c>
      <c r="B36" s="142" t="s">
        <v>98</v>
      </c>
      <c r="C36" s="22"/>
      <c r="D36" s="22" t="s">
        <v>550</v>
      </c>
      <c r="E36" s="118">
        <f aca="true" t="shared" si="2" ref="E36:F39">E37</f>
        <v>200</v>
      </c>
      <c r="F36" s="116">
        <f t="shared" si="2"/>
        <v>200</v>
      </c>
      <c r="G36" s="143">
        <f t="shared" si="0"/>
        <v>0</v>
      </c>
    </row>
    <row r="37" spans="1:7" s="79" customFormat="1" ht="108.75" customHeight="1">
      <c r="A37" s="122" t="s">
        <v>551</v>
      </c>
      <c r="B37" s="142" t="s">
        <v>98</v>
      </c>
      <c r="C37" s="22"/>
      <c r="D37" s="22" t="s">
        <v>552</v>
      </c>
      <c r="E37" s="118">
        <f t="shared" si="2"/>
        <v>200</v>
      </c>
      <c r="F37" s="116">
        <f t="shared" si="2"/>
        <v>200</v>
      </c>
      <c r="G37" s="143">
        <f t="shared" si="0"/>
        <v>0</v>
      </c>
    </row>
    <row r="38" spans="1:7" s="79" customFormat="1" ht="28.5" customHeight="1">
      <c r="A38" s="122" t="s">
        <v>553</v>
      </c>
      <c r="B38" s="142" t="s">
        <v>98</v>
      </c>
      <c r="C38" s="22"/>
      <c r="D38" s="22" t="s">
        <v>554</v>
      </c>
      <c r="E38" s="118">
        <f t="shared" si="2"/>
        <v>200</v>
      </c>
      <c r="F38" s="116">
        <f t="shared" si="2"/>
        <v>200</v>
      </c>
      <c r="G38" s="143">
        <f>E38-F38</f>
        <v>0</v>
      </c>
    </row>
    <row r="39" spans="1:7" s="79" customFormat="1" ht="28.5" customHeight="1">
      <c r="A39" s="85" t="s">
        <v>543</v>
      </c>
      <c r="B39" s="142" t="s">
        <v>98</v>
      </c>
      <c r="C39" s="22"/>
      <c r="D39" s="22" t="s">
        <v>555</v>
      </c>
      <c r="E39" s="118">
        <f t="shared" si="2"/>
        <v>200</v>
      </c>
      <c r="F39" s="116">
        <f t="shared" si="2"/>
        <v>200</v>
      </c>
      <c r="G39" s="143">
        <f>E39-F39</f>
        <v>0</v>
      </c>
    </row>
    <row r="40" spans="1:7" s="79" customFormat="1" ht="39.75" customHeight="1">
      <c r="A40" s="123" t="s">
        <v>271</v>
      </c>
      <c r="B40" s="142" t="s">
        <v>98</v>
      </c>
      <c r="C40" s="22"/>
      <c r="D40" s="22" t="s">
        <v>556</v>
      </c>
      <c r="E40" s="118">
        <v>200</v>
      </c>
      <c r="F40" s="116">
        <v>200</v>
      </c>
      <c r="G40" s="143">
        <f t="shared" si="0"/>
        <v>0</v>
      </c>
    </row>
    <row r="41" spans="1:7" s="79" customFormat="1" ht="39" customHeight="1">
      <c r="A41" s="85" t="s">
        <v>131</v>
      </c>
      <c r="B41" s="142" t="s">
        <v>98</v>
      </c>
      <c r="C41" s="22"/>
      <c r="D41" s="22" t="s">
        <v>557</v>
      </c>
      <c r="E41" s="118">
        <f aca="true" t="shared" si="3" ref="E41:F43">E42</f>
        <v>364600</v>
      </c>
      <c r="F41" s="116">
        <f t="shared" si="3"/>
        <v>182300</v>
      </c>
      <c r="G41" s="143">
        <f t="shared" si="0"/>
        <v>182300</v>
      </c>
    </row>
    <row r="42" spans="1:7" s="79" customFormat="1" ht="40.5" customHeight="1">
      <c r="A42" s="85" t="s">
        <v>558</v>
      </c>
      <c r="B42" s="142" t="s">
        <v>98</v>
      </c>
      <c r="C42" s="22"/>
      <c r="D42" s="22" t="s">
        <v>559</v>
      </c>
      <c r="E42" s="118">
        <f>E43</f>
        <v>364600</v>
      </c>
      <c r="F42" s="116">
        <f>F43</f>
        <v>182300</v>
      </c>
      <c r="G42" s="143">
        <f t="shared" si="0"/>
        <v>182300</v>
      </c>
    </row>
    <row r="43" spans="1:7" s="79" customFormat="1" ht="59.25" customHeight="1">
      <c r="A43" s="85" t="s">
        <v>560</v>
      </c>
      <c r="B43" s="142" t="s">
        <v>98</v>
      </c>
      <c r="C43" s="22"/>
      <c r="D43" s="22" t="s">
        <v>561</v>
      </c>
      <c r="E43" s="118">
        <f t="shared" si="3"/>
        <v>364600</v>
      </c>
      <c r="F43" s="116">
        <f t="shared" si="3"/>
        <v>182300</v>
      </c>
      <c r="G43" s="143">
        <f t="shared" si="0"/>
        <v>182300</v>
      </c>
    </row>
    <row r="44" spans="1:7" s="79" customFormat="1" ht="81" customHeight="1">
      <c r="A44" s="88" t="s">
        <v>562</v>
      </c>
      <c r="B44" s="142" t="s">
        <v>98</v>
      </c>
      <c r="C44" s="22"/>
      <c r="D44" s="22" t="s">
        <v>563</v>
      </c>
      <c r="E44" s="118">
        <f>E45</f>
        <v>364600</v>
      </c>
      <c r="F44" s="116">
        <f>F45</f>
        <v>182300</v>
      </c>
      <c r="G44" s="143">
        <f t="shared" si="0"/>
        <v>182300</v>
      </c>
    </row>
    <row r="45" spans="1:7" s="79" customFormat="1" ht="17.25" customHeight="1">
      <c r="A45" s="85" t="s">
        <v>564</v>
      </c>
      <c r="B45" s="142" t="s">
        <v>98</v>
      </c>
      <c r="C45" s="22"/>
      <c r="D45" s="22" t="s">
        <v>565</v>
      </c>
      <c r="E45" s="118">
        <f>E46</f>
        <v>364600</v>
      </c>
      <c r="F45" s="116">
        <f>F46</f>
        <v>182300</v>
      </c>
      <c r="G45" s="143">
        <f t="shared" si="0"/>
        <v>182300</v>
      </c>
    </row>
    <row r="46" spans="1:7" s="79" customFormat="1" ht="17.25" customHeight="1">
      <c r="A46" s="85" t="s">
        <v>36</v>
      </c>
      <c r="B46" s="142" t="s">
        <v>98</v>
      </c>
      <c r="C46" s="22"/>
      <c r="D46" s="22" t="s">
        <v>566</v>
      </c>
      <c r="E46" s="118">
        <v>364600</v>
      </c>
      <c r="F46" s="116">
        <v>182300</v>
      </c>
      <c r="G46" s="143">
        <f t="shared" si="0"/>
        <v>182300</v>
      </c>
    </row>
    <row r="47" spans="1:7" s="79" customFormat="1" ht="18" customHeight="1">
      <c r="A47" s="85" t="s">
        <v>273</v>
      </c>
      <c r="B47" s="142" t="s">
        <v>98</v>
      </c>
      <c r="C47" s="22"/>
      <c r="D47" s="22" t="s">
        <v>567</v>
      </c>
      <c r="E47" s="118">
        <f aca="true" t="shared" si="4" ref="E47:F51">E48</f>
        <v>1513400</v>
      </c>
      <c r="F47" s="116">
        <f t="shared" si="4"/>
        <v>0</v>
      </c>
      <c r="G47" s="143">
        <f t="shared" si="0"/>
        <v>1513400</v>
      </c>
    </row>
    <row r="48" spans="1:7" s="79" customFormat="1" ht="36" customHeight="1">
      <c r="A48" s="74" t="s">
        <v>568</v>
      </c>
      <c r="B48" s="142" t="s">
        <v>98</v>
      </c>
      <c r="C48" s="22"/>
      <c r="D48" s="22" t="s">
        <v>569</v>
      </c>
      <c r="E48" s="118">
        <f t="shared" si="4"/>
        <v>1513400</v>
      </c>
      <c r="F48" s="116">
        <f t="shared" si="4"/>
        <v>0</v>
      </c>
      <c r="G48" s="143">
        <f t="shared" si="0"/>
        <v>1513400</v>
      </c>
    </row>
    <row r="49" spans="1:7" s="79" customFormat="1" ht="21" customHeight="1">
      <c r="A49" s="85" t="s">
        <v>275</v>
      </c>
      <c r="B49" s="142" t="s">
        <v>98</v>
      </c>
      <c r="C49" s="22"/>
      <c r="D49" s="22" t="s">
        <v>570</v>
      </c>
      <c r="E49" s="118">
        <f t="shared" si="4"/>
        <v>1513400</v>
      </c>
      <c r="F49" s="116">
        <f t="shared" si="4"/>
        <v>0</v>
      </c>
      <c r="G49" s="143">
        <f t="shared" si="0"/>
        <v>1513400</v>
      </c>
    </row>
    <row r="50" spans="1:7" s="79" customFormat="1" ht="72.75" customHeight="1">
      <c r="A50" s="85" t="s">
        <v>571</v>
      </c>
      <c r="B50" s="142" t="s">
        <v>98</v>
      </c>
      <c r="C50" s="22"/>
      <c r="D50" s="22" t="s">
        <v>572</v>
      </c>
      <c r="E50" s="118">
        <f>E51</f>
        <v>1513400</v>
      </c>
      <c r="F50" s="116">
        <f t="shared" si="4"/>
        <v>0</v>
      </c>
      <c r="G50" s="143">
        <f t="shared" si="0"/>
        <v>1513400</v>
      </c>
    </row>
    <row r="51" spans="1:7" s="79" customFormat="1" ht="18.75" customHeight="1">
      <c r="A51" s="85" t="s">
        <v>547</v>
      </c>
      <c r="B51" s="142" t="s">
        <v>98</v>
      </c>
      <c r="C51" s="22"/>
      <c r="D51" s="22" t="s">
        <v>573</v>
      </c>
      <c r="E51" s="118">
        <f t="shared" si="4"/>
        <v>1513400</v>
      </c>
      <c r="F51" s="116">
        <f t="shared" si="4"/>
        <v>0</v>
      </c>
      <c r="G51" s="143">
        <f t="shared" si="0"/>
        <v>1513400</v>
      </c>
    </row>
    <row r="52" spans="1:7" s="79" customFormat="1" ht="16.5" customHeight="1">
      <c r="A52" s="85" t="s">
        <v>274</v>
      </c>
      <c r="B52" s="142" t="s">
        <v>98</v>
      </c>
      <c r="C52" s="22"/>
      <c r="D52" s="22" t="s">
        <v>574</v>
      </c>
      <c r="E52" s="118">
        <v>1513400</v>
      </c>
      <c r="F52" s="116">
        <v>0</v>
      </c>
      <c r="G52" s="143">
        <f t="shared" si="0"/>
        <v>1513400</v>
      </c>
    </row>
    <row r="53" spans="1:7" s="79" customFormat="1" ht="12.75" customHeight="1">
      <c r="A53" s="89" t="s">
        <v>100</v>
      </c>
      <c r="B53" s="144">
        <v>200</v>
      </c>
      <c r="C53" s="57" t="s">
        <v>55</v>
      </c>
      <c r="D53" s="57" t="s">
        <v>575</v>
      </c>
      <c r="E53" s="118">
        <f>E55</f>
        <v>350000</v>
      </c>
      <c r="F53" s="118">
        <f>F55</f>
        <v>0</v>
      </c>
      <c r="G53" s="143">
        <f t="shared" si="0"/>
        <v>350000</v>
      </c>
    </row>
    <row r="54" spans="1:7" s="79" customFormat="1" ht="41.25" customHeight="1">
      <c r="A54" s="74" t="s">
        <v>568</v>
      </c>
      <c r="B54" s="142"/>
      <c r="C54" s="22"/>
      <c r="D54" s="22" t="s">
        <v>576</v>
      </c>
      <c r="E54" s="118">
        <f>E55</f>
        <v>350000</v>
      </c>
      <c r="F54" s="118"/>
      <c r="G54" s="143"/>
    </row>
    <row r="55" spans="1:7" s="79" customFormat="1" ht="12.75" customHeight="1">
      <c r="A55" s="89" t="s">
        <v>275</v>
      </c>
      <c r="B55" s="144" t="s">
        <v>98</v>
      </c>
      <c r="C55" s="57"/>
      <c r="D55" s="57" t="s">
        <v>577</v>
      </c>
      <c r="E55" s="118">
        <f>E57</f>
        <v>350000</v>
      </c>
      <c r="F55" s="118">
        <f>F57</f>
        <v>0</v>
      </c>
      <c r="G55" s="143">
        <f t="shared" si="0"/>
        <v>350000</v>
      </c>
    </row>
    <row r="56" spans="1:7" s="79" customFormat="1" ht="48" customHeight="1">
      <c r="A56" s="89" t="s">
        <v>276</v>
      </c>
      <c r="B56" s="144" t="s">
        <v>98</v>
      </c>
      <c r="C56" s="57"/>
      <c r="D56" s="57" t="s">
        <v>578</v>
      </c>
      <c r="E56" s="118">
        <f>E57</f>
        <v>350000</v>
      </c>
      <c r="F56" s="118">
        <f>F57</f>
        <v>0</v>
      </c>
      <c r="G56" s="143">
        <f t="shared" si="0"/>
        <v>350000</v>
      </c>
    </row>
    <row r="57" spans="1:7" s="79" customFormat="1" ht="13.5" customHeight="1">
      <c r="A57" s="89" t="s">
        <v>547</v>
      </c>
      <c r="B57" s="144" t="s">
        <v>98</v>
      </c>
      <c r="C57" s="57"/>
      <c r="D57" s="57" t="s">
        <v>579</v>
      </c>
      <c r="E57" s="118">
        <f>E58</f>
        <v>350000</v>
      </c>
      <c r="F57" s="118">
        <f>F58</f>
        <v>0</v>
      </c>
      <c r="G57" s="143">
        <f t="shared" si="0"/>
        <v>350000</v>
      </c>
    </row>
    <row r="58" spans="1:7" s="79" customFormat="1" ht="15" customHeight="1">
      <c r="A58" s="89" t="s">
        <v>132</v>
      </c>
      <c r="B58" s="144">
        <v>200</v>
      </c>
      <c r="C58" s="57" t="s">
        <v>56</v>
      </c>
      <c r="D58" s="57" t="s">
        <v>580</v>
      </c>
      <c r="E58" s="118">
        <v>350000</v>
      </c>
      <c r="F58" s="118">
        <v>0</v>
      </c>
      <c r="G58" s="143">
        <f t="shared" si="0"/>
        <v>350000</v>
      </c>
    </row>
    <row r="59" spans="1:7" s="79" customFormat="1" ht="19.5" customHeight="1">
      <c r="A59" s="89" t="s">
        <v>57</v>
      </c>
      <c r="B59" s="144">
        <v>200</v>
      </c>
      <c r="C59" s="57" t="s">
        <v>58</v>
      </c>
      <c r="D59" s="57" t="s">
        <v>581</v>
      </c>
      <c r="E59" s="119">
        <f>E60+E71+E77+E85</f>
        <v>2873500</v>
      </c>
      <c r="F59" s="118">
        <f>F61+F72+F78+F89+F86+F93</f>
        <v>956805.83</v>
      </c>
      <c r="G59" s="143">
        <f t="shared" si="0"/>
        <v>1916694.17</v>
      </c>
    </row>
    <row r="60" spans="1:7" s="79" customFormat="1" ht="42.75" customHeight="1">
      <c r="A60" s="123" t="s">
        <v>582</v>
      </c>
      <c r="B60" s="144" t="s">
        <v>98</v>
      </c>
      <c r="C60" s="57"/>
      <c r="D60" s="22" t="s">
        <v>583</v>
      </c>
      <c r="E60" s="118">
        <f>E61+E66</f>
        <v>75000</v>
      </c>
      <c r="F60" s="118">
        <f>F61+F66</f>
        <v>0</v>
      </c>
      <c r="G60" s="143">
        <f>E60-F60</f>
        <v>75000</v>
      </c>
    </row>
    <row r="61" spans="1:7" s="79" customFormat="1" ht="24">
      <c r="A61" s="85" t="s">
        <v>277</v>
      </c>
      <c r="B61" s="142" t="s">
        <v>98</v>
      </c>
      <c r="C61" s="22"/>
      <c r="D61" s="22" t="s">
        <v>584</v>
      </c>
      <c r="E61" s="118">
        <f>E62</f>
        <v>50000</v>
      </c>
      <c r="F61" s="116">
        <f>F62</f>
        <v>0</v>
      </c>
      <c r="G61" s="143">
        <f t="shared" si="0"/>
        <v>50000</v>
      </c>
    </row>
    <row r="62" spans="1:7" s="79" customFormat="1" ht="133.5" customHeight="1">
      <c r="A62" s="85" t="s">
        <v>278</v>
      </c>
      <c r="B62" s="142" t="s">
        <v>98</v>
      </c>
      <c r="C62" s="22"/>
      <c r="D62" s="22" t="s">
        <v>585</v>
      </c>
      <c r="E62" s="118">
        <f>E63</f>
        <v>50000</v>
      </c>
      <c r="F62" s="116">
        <f>F65</f>
        <v>0</v>
      </c>
      <c r="G62" s="143">
        <f t="shared" si="0"/>
        <v>50000</v>
      </c>
    </row>
    <row r="63" spans="1:7" s="79" customFormat="1" ht="28.5" customHeight="1">
      <c r="A63" s="85" t="s">
        <v>541</v>
      </c>
      <c r="B63" s="142" t="s">
        <v>98</v>
      </c>
      <c r="C63" s="22"/>
      <c r="D63" s="22" t="s">
        <v>586</v>
      </c>
      <c r="E63" s="118">
        <f>E64</f>
        <v>50000</v>
      </c>
      <c r="F63" s="116">
        <f>F65</f>
        <v>0</v>
      </c>
      <c r="G63" s="143">
        <f>E63-F63</f>
        <v>50000</v>
      </c>
    </row>
    <row r="64" spans="1:7" s="79" customFormat="1" ht="28.5" customHeight="1">
      <c r="A64" s="85" t="s">
        <v>543</v>
      </c>
      <c r="B64" s="142" t="s">
        <v>98</v>
      </c>
      <c r="C64" s="22"/>
      <c r="D64" s="22" t="s">
        <v>587</v>
      </c>
      <c r="E64" s="118">
        <f>E65</f>
        <v>50000</v>
      </c>
      <c r="F64" s="116">
        <f>F65</f>
        <v>0</v>
      </c>
      <c r="G64" s="143">
        <f>E64-F64</f>
        <v>50000</v>
      </c>
    </row>
    <row r="65" spans="1:7" s="79" customFormat="1" ht="24">
      <c r="A65" s="85" t="s">
        <v>130</v>
      </c>
      <c r="B65" s="142" t="s">
        <v>98</v>
      </c>
      <c r="C65" s="22"/>
      <c r="D65" s="22" t="s">
        <v>588</v>
      </c>
      <c r="E65" s="118">
        <v>50000</v>
      </c>
      <c r="F65" s="116">
        <v>0</v>
      </c>
      <c r="G65" s="143">
        <f t="shared" si="0"/>
        <v>50000</v>
      </c>
    </row>
    <row r="66" spans="1:7" s="79" customFormat="1" ht="40.5" customHeight="1">
      <c r="A66" s="124" t="s">
        <v>589</v>
      </c>
      <c r="B66" s="142" t="s">
        <v>98</v>
      </c>
      <c r="C66" s="22"/>
      <c r="D66" s="22" t="s">
        <v>590</v>
      </c>
      <c r="E66" s="118">
        <f aca="true" t="shared" si="5" ref="E66:F69">E67</f>
        <v>25000</v>
      </c>
      <c r="F66" s="116">
        <f t="shared" si="5"/>
        <v>0</v>
      </c>
      <c r="G66" s="143">
        <f t="shared" si="0"/>
        <v>25000</v>
      </c>
    </row>
    <row r="67" spans="1:7" s="79" customFormat="1" ht="98.25" customHeight="1">
      <c r="A67" s="85" t="s">
        <v>279</v>
      </c>
      <c r="B67" s="142" t="s">
        <v>98</v>
      </c>
      <c r="C67" s="22"/>
      <c r="D67" s="22" t="s">
        <v>591</v>
      </c>
      <c r="E67" s="118">
        <f t="shared" si="5"/>
        <v>25000</v>
      </c>
      <c r="F67" s="116">
        <f t="shared" si="5"/>
        <v>0</v>
      </c>
      <c r="G67" s="143">
        <f t="shared" si="0"/>
        <v>25000</v>
      </c>
    </row>
    <row r="68" spans="1:7" s="79" customFormat="1" ht="27" customHeight="1">
      <c r="A68" s="85" t="s">
        <v>541</v>
      </c>
      <c r="B68" s="142" t="s">
        <v>98</v>
      </c>
      <c r="C68" s="22"/>
      <c r="D68" s="22" t="s">
        <v>801</v>
      </c>
      <c r="E68" s="118">
        <f t="shared" si="5"/>
        <v>25000</v>
      </c>
      <c r="F68" s="116">
        <f t="shared" si="5"/>
        <v>0</v>
      </c>
      <c r="G68" s="143">
        <f>E68-F68</f>
        <v>25000</v>
      </c>
    </row>
    <row r="69" spans="1:7" s="79" customFormat="1" ht="35.25" customHeight="1">
      <c r="A69" s="85" t="s">
        <v>543</v>
      </c>
      <c r="B69" s="142" t="s">
        <v>98</v>
      </c>
      <c r="C69" s="22"/>
      <c r="D69" s="22" t="s">
        <v>802</v>
      </c>
      <c r="E69" s="118">
        <f t="shared" si="5"/>
        <v>25000</v>
      </c>
      <c r="F69" s="116">
        <f t="shared" si="5"/>
        <v>0</v>
      </c>
      <c r="G69" s="143">
        <f>E69-F69</f>
        <v>25000</v>
      </c>
    </row>
    <row r="70" spans="1:7" s="79" customFormat="1" ht="30.75" customHeight="1">
      <c r="A70" s="85" t="s">
        <v>130</v>
      </c>
      <c r="B70" s="142" t="s">
        <v>98</v>
      </c>
      <c r="C70" s="22"/>
      <c r="D70" s="22" t="s">
        <v>803</v>
      </c>
      <c r="E70" s="118">
        <v>25000</v>
      </c>
      <c r="F70" s="116">
        <v>0</v>
      </c>
      <c r="G70" s="143">
        <f>E70-F70</f>
        <v>25000</v>
      </c>
    </row>
    <row r="71" spans="1:7" s="79" customFormat="1" ht="37.5" customHeight="1">
      <c r="A71" s="74" t="s">
        <v>592</v>
      </c>
      <c r="B71" s="142" t="s">
        <v>98</v>
      </c>
      <c r="C71" s="22"/>
      <c r="D71" s="22" t="s">
        <v>593</v>
      </c>
      <c r="E71" s="118">
        <f>E72</f>
        <v>225000</v>
      </c>
      <c r="F71" s="116">
        <f>F72</f>
        <v>0</v>
      </c>
      <c r="G71" s="143">
        <f>E71-F71</f>
        <v>225000</v>
      </c>
    </row>
    <row r="72" spans="1:7" s="79" customFormat="1" ht="60">
      <c r="A72" s="85" t="s">
        <v>280</v>
      </c>
      <c r="B72" s="142" t="s">
        <v>98</v>
      </c>
      <c r="C72" s="22"/>
      <c r="D72" s="22" t="s">
        <v>594</v>
      </c>
      <c r="E72" s="118">
        <f>E73</f>
        <v>225000</v>
      </c>
      <c r="F72" s="116">
        <f>F76</f>
        <v>0</v>
      </c>
      <c r="G72" s="143">
        <f t="shared" si="0"/>
        <v>225000</v>
      </c>
    </row>
    <row r="73" spans="1:7" s="79" customFormat="1" ht="96.75" customHeight="1">
      <c r="A73" s="88" t="s">
        <v>281</v>
      </c>
      <c r="B73" s="142" t="s">
        <v>98</v>
      </c>
      <c r="C73" s="22"/>
      <c r="D73" s="22" t="s">
        <v>595</v>
      </c>
      <c r="E73" s="118">
        <f>E74</f>
        <v>225000</v>
      </c>
      <c r="F73" s="116">
        <f>F76</f>
        <v>0</v>
      </c>
      <c r="G73" s="143">
        <f t="shared" si="0"/>
        <v>225000</v>
      </c>
    </row>
    <row r="74" spans="1:7" s="79" customFormat="1" ht="27" customHeight="1">
      <c r="A74" s="85" t="s">
        <v>541</v>
      </c>
      <c r="B74" s="142" t="s">
        <v>98</v>
      </c>
      <c r="C74" s="22"/>
      <c r="D74" s="22" t="s">
        <v>596</v>
      </c>
      <c r="E74" s="118">
        <f>E75</f>
        <v>225000</v>
      </c>
      <c r="F74" s="116">
        <f>F76</f>
        <v>0</v>
      </c>
      <c r="G74" s="143">
        <f>E74-F74</f>
        <v>225000</v>
      </c>
    </row>
    <row r="75" spans="1:7" s="79" customFormat="1" ht="30.75" customHeight="1">
      <c r="A75" s="85" t="s">
        <v>543</v>
      </c>
      <c r="B75" s="142" t="s">
        <v>98</v>
      </c>
      <c r="C75" s="22"/>
      <c r="D75" s="22" t="s">
        <v>597</v>
      </c>
      <c r="E75" s="118">
        <f>E76</f>
        <v>225000</v>
      </c>
      <c r="F75" s="116">
        <f>F76</f>
        <v>0</v>
      </c>
      <c r="G75" s="143">
        <f>E75-F75</f>
        <v>225000</v>
      </c>
    </row>
    <row r="76" spans="1:7" s="79" customFormat="1" ht="34.5" customHeight="1">
      <c r="A76" s="89" t="s">
        <v>269</v>
      </c>
      <c r="B76" s="144" t="s">
        <v>98</v>
      </c>
      <c r="C76" s="57"/>
      <c r="D76" s="22" t="s">
        <v>598</v>
      </c>
      <c r="E76" s="118">
        <v>225000</v>
      </c>
      <c r="F76" s="116">
        <v>0</v>
      </c>
      <c r="G76" s="143">
        <f t="shared" si="0"/>
        <v>225000</v>
      </c>
    </row>
    <row r="77" spans="1:7" s="79" customFormat="1" ht="34.5" customHeight="1">
      <c r="A77" s="125" t="s">
        <v>599</v>
      </c>
      <c r="B77" s="144" t="s">
        <v>98</v>
      </c>
      <c r="C77" s="57"/>
      <c r="D77" s="22" t="s">
        <v>600</v>
      </c>
      <c r="E77" s="118">
        <f>E78</f>
        <v>100000</v>
      </c>
      <c r="F77" s="116">
        <f>F78</f>
        <v>48276</v>
      </c>
      <c r="G77" s="143">
        <f>E77-F77</f>
        <v>51724</v>
      </c>
    </row>
    <row r="78" spans="1:7" s="79" customFormat="1" ht="36">
      <c r="A78" s="87" t="s">
        <v>282</v>
      </c>
      <c r="B78" s="142" t="s">
        <v>98</v>
      </c>
      <c r="C78" s="22"/>
      <c r="D78" s="22" t="s">
        <v>601</v>
      </c>
      <c r="E78" s="118">
        <f>E79</f>
        <v>100000</v>
      </c>
      <c r="F78" s="116">
        <f>F83</f>
        <v>48276</v>
      </c>
      <c r="G78" s="143">
        <f t="shared" si="0"/>
        <v>51724</v>
      </c>
    </row>
    <row r="79" spans="1:7" s="79" customFormat="1" ht="86.25" customHeight="1">
      <c r="A79" s="88" t="s">
        <v>283</v>
      </c>
      <c r="B79" s="142" t="s">
        <v>98</v>
      </c>
      <c r="C79" s="22"/>
      <c r="D79" s="22" t="s">
        <v>602</v>
      </c>
      <c r="E79" s="118">
        <f>E80+E84</f>
        <v>100000</v>
      </c>
      <c r="F79" s="116">
        <f>F82</f>
        <v>0</v>
      </c>
      <c r="G79" s="143">
        <f t="shared" si="0"/>
        <v>100000</v>
      </c>
    </row>
    <row r="80" spans="1:7" s="79" customFormat="1" ht="27" customHeight="1">
      <c r="A80" s="85" t="s">
        <v>541</v>
      </c>
      <c r="B80" s="142" t="s">
        <v>98</v>
      </c>
      <c r="C80" s="22"/>
      <c r="D80" s="22" t="s">
        <v>603</v>
      </c>
      <c r="E80" s="118">
        <f>E81</f>
        <v>2000</v>
      </c>
      <c r="F80" s="116">
        <f>F81</f>
        <v>0</v>
      </c>
      <c r="G80" s="143">
        <f>E80-F80</f>
        <v>2000</v>
      </c>
    </row>
    <row r="81" spans="1:7" s="79" customFormat="1" ht="31.5" customHeight="1">
      <c r="A81" s="85" t="s">
        <v>543</v>
      </c>
      <c r="B81" s="142" t="s">
        <v>98</v>
      </c>
      <c r="C81" s="22"/>
      <c r="D81" s="22" t="s">
        <v>604</v>
      </c>
      <c r="E81" s="118">
        <f>E82</f>
        <v>2000</v>
      </c>
      <c r="F81" s="116">
        <f>F82</f>
        <v>0</v>
      </c>
      <c r="G81" s="143">
        <f>E81-F81</f>
        <v>2000</v>
      </c>
    </row>
    <row r="82" spans="1:7" s="79" customFormat="1" ht="36.75" customHeight="1">
      <c r="A82" s="87" t="s">
        <v>271</v>
      </c>
      <c r="B82" s="142" t="s">
        <v>98</v>
      </c>
      <c r="C82" s="22"/>
      <c r="D82" s="22" t="s">
        <v>605</v>
      </c>
      <c r="E82" s="118">
        <v>2000</v>
      </c>
      <c r="F82" s="116">
        <v>0</v>
      </c>
      <c r="G82" s="143">
        <f t="shared" si="0"/>
        <v>2000</v>
      </c>
    </row>
    <row r="83" spans="1:7" s="79" customFormat="1" ht="14.25" customHeight="1">
      <c r="A83" s="85" t="s">
        <v>865</v>
      </c>
      <c r="B83" s="142" t="s">
        <v>98</v>
      </c>
      <c r="C83" s="22"/>
      <c r="D83" s="22" t="s">
        <v>866</v>
      </c>
      <c r="E83" s="118">
        <v>98000</v>
      </c>
      <c r="F83" s="116">
        <f>F84</f>
        <v>48276</v>
      </c>
      <c r="G83" s="143">
        <f t="shared" si="0"/>
        <v>49724</v>
      </c>
    </row>
    <row r="84" spans="1:7" s="79" customFormat="1" ht="12.75">
      <c r="A84" s="85" t="s">
        <v>825</v>
      </c>
      <c r="B84" s="142" t="s">
        <v>98</v>
      </c>
      <c r="C84" s="22"/>
      <c r="D84" s="22" t="s">
        <v>826</v>
      </c>
      <c r="E84" s="118">
        <v>98000</v>
      </c>
      <c r="F84" s="116">
        <v>48276</v>
      </c>
      <c r="G84" s="143">
        <f t="shared" si="0"/>
        <v>49724</v>
      </c>
    </row>
    <row r="85" spans="1:7" s="79" customFormat="1" ht="12.75">
      <c r="A85" s="126" t="s">
        <v>606</v>
      </c>
      <c r="B85" s="142" t="s">
        <v>98</v>
      </c>
      <c r="C85" s="22"/>
      <c r="D85" s="22" t="s">
        <v>607</v>
      </c>
      <c r="E85" s="118">
        <f>E89+E86</f>
        <v>2473500</v>
      </c>
      <c r="F85" s="116">
        <f>F86+F90+F93</f>
        <v>908529.83</v>
      </c>
      <c r="G85" s="143">
        <f>E85-F85</f>
        <v>1564970.17</v>
      </c>
    </row>
    <row r="86" spans="1:7" s="79" customFormat="1" ht="60">
      <c r="A86" s="88" t="s">
        <v>523</v>
      </c>
      <c r="B86" s="142" t="s">
        <v>98</v>
      </c>
      <c r="C86" s="22"/>
      <c r="D86" s="22" t="s">
        <v>848</v>
      </c>
      <c r="E86" s="118">
        <f>E87</f>
        <v>157500</v>
      </c>
      <c r="F86" s="116">
        <f>F87</f>
        <v>120654</v>
      </c>
      <c r="G86" s="143">
        <f>E86-F86</f>
        <v>36846</v>
      </c>
    </row>
    <row r="87" spans="1:7" s="79" customFormat="1" ht="24">
      <c r="A87" s="88" t="s">
        <v>525</v>
      </c>
      <c r="B87" s="142" t="s">
        <v>98</v>
      </c>
      <c r="C87" s="22"/>
      <c r="D87" s="22" t="s">
        <v>849</v>
      </c>
      <c r="E87" s="118">
        <f>E88</f>
        <v>157500</v>
      </c>
      <c r="F87" s="116">
        <f>F88</f>
        <v>120654</v>
      </c>
      <c r="G87" s="143">
        <f>E87-F87</f>
        <v>36846</v>
      </c>
    </row>
    <row r="88" spans="1:7" s="79" customFormat="1" ht="36">
      <c r="A88" s="85" t="s">
        <v>267</v>
      </c>
      <c r="B88" s="142" t="s">
        <v>98</v>
      </c>
      <c r="C88" s="22"/>
      <c r="D88" s="22" t="s">
        <v>850</v>
      </c>
      <c r="E88" s="118">
        <v>157500</v>
      </c>
      <c r="F88" s="116">
        <v>120654</v>
      </c>
      <c r="G88" s="143">
        <f>E88-F88</f>
        <v>36846</v>
      </c>
    </row>
    <row r="89" spans="1:7" s="79" customFormat="1" ht="48">
      <c r="A89" s="85" t="s">
        <v>284</v>
      </c>
      <c r="B89" s="142" t="s">
        <v>98</v>
      </c>
      <c r="C89" s="22"/>
      <c r="D89" s="22" t="s">
        <v>608</v>
      </c>
      <c r="E89" s="118">
        <f>E90+E93</f>
        <v>2316000</v>
      </c>
      <c r="F89" s="116">
        <f>F90</f>
        <v>607437.11</v>
      </c>
      <c r="G89" s="143">
        <f t="shared" si="0"/>
        <v>1708562.8900000001</v>
      </c>
    </row>
    <row r="90" spans="1:7" s="79" customFormat="1" ht="24">
      <c r="A90" s="85" t="s">
        <v>541</v>
      </c>
      <c r="B90" s="142" t="s">
        <v>98</v>
      </c>
      <c r="C90" s="22"/>
      <c r="D90" s="22" t="s">
        <v>609</v>
      </c>
      <c r="E90" s="118">
        <f>E91</f>
        <v>1995400</v>
      </c>
      <c r="F90" s="116">
        <f>F91</f>
        <v>607437.11</v>
      </c>
      <c r="G90" s="143">
        <f>E90-F90</f>
        <v>1387962.8900000001</v>
      </c>
    </row>
    <row r="91" spans="1:7" s="79" customFormat="1" ht="36">
      <c r="A91" s="85" t="s">
        <v>543</v>
      </c>
      <c r="B91" s="142" t="s">
        <v>98</v>
      </c>
      <c r="C91" s="22"/>
      <c r="D91" s="22" t="s">
        <v>610</v>
      </c>
      <c r="E91" s="118">
        <f>E92</f>
        <v>1995400</v>
      </c>
      <c r="F91" s="116">
        <f>F92</f>
        <v>607437.11</v>
      </c>
      <c r="G91" s="143">
        <f>E91-F91</f>
        <v>1387962.8900000001</v>
      </c>
    </row>
    <row r="92" spans="1:7" s="79" customFormat="1" ht="36">
      <c r="A92" s="87" t="s">
        <v>271</v>
      </c>
      <c r="B92" s="142" t="s">
        <v>98</v>
      </c>
      <c r="C92" s="22"/>
      <c r="D92" s="22" t="s">
        <v>611</v>
      </c>
      <c r="E92" s="118">
        <v>1995400</v>
      </c>
      <c r="F92" s="116">
        <f>728091.11-120654</f>
        <v>607437.11</v>
      </c>
      <c r="G92" s="143">
        <f t="shared" si="0"/>
        <v>1387962.8900000001</v>
      </c>
    </row>
    <row r="93" spans="1:7" s="79" customFormat="1" ht="12.75">
      <c r="A93" s="87" t="s">
        <v>612</v>
      </c>
      <c r="B93" s="142" t="s">
        <v>98</v>
      </c>
      <c r="C93" s="22"/>
      <c r="D93" s="22" t="s">
        <v>613</v>
      </c>
      <c r="E93" s="118">
        <f>E94+E96</f>
        <v>320600</v>
      </c>
      <c r="F93" s="116">
        <f>F94+F96</f>
        <v>180438.72</v>
      </c>
      <c r="G93" s="143">
        <f>E93-F93</f>
        <v>140161.28</v>
      </c>
    </row>
    <row r="94" spans="1:7" s="79" customFormat="1" ht="24" customHeight="1">
      <c r="A94" s="85" t="s">
        <v>614</v>
      </c>
      <c r="B94" s="142" t="s">
        <v>98</v>
      </c>
      <c r="C94" s="22"/>
      <c r="D94" s="22" t="s">
        <v>615</v>
      </c>
      <c r="E94" s="118">
        <v>129500</v>
      </c>
      <c r="F94" s="116">
        <f>F95</f>
        <v>25000</v>
      </c>
      <c r="G94" s="143">
        <f t="shared" si="0"/>
        <v>104500</v>
      </c>
    </row>
    <row r="95" spans="1:7" s="79" customFormat="1" ht="97.5" customHeight="1">
      <c r="A95" s="85" t="s">
        <v>804</v>
      </c>
      <c r="B95" s="142" t="s">
        <v>98</v>
      </c>
      <c r="C95" s="22"/>
      <c r="D95" s="22" t="s">
        <v>805</v>
      </c>
      <c r="E95" s="118">
        <v>129500</v>
      </c>
      <c r="F95" s="116">
        <v>25000</v>
      </c>
      <c r="G95" s="143">
        <f>E95-F95</f>
        <v>104500</v>
      </c>
    </row>
    <row r="96" spans="1:7" s="79" customFormat="1" ht="14.25" customHeight="1">
      <c r="A96" s="85" t="s">
        <v>616</v>
      </c>
      <c r="B96" s="142" t="s">
        <v>98</v>
      </c>
      <c r="C96" s="22"/>
      <c r="D96" s="22" t="s">
        <v>617</v>
      </c>
      <c r="E96" s="118">
        <f>E97+E98+E99</f>
        <v>191100</v>
      </c>
      <c r="F96" s="116">
        <f>F97+F98+F99</f>
        <v>155438.72</v>
      </c>
      <c r="G96" s="143">
        <f t="shared" si="0"/>
        <v>35661.28</v>
      </c>
    </row>
    <row r="97" spans="1:7" s="79" customFormat="1" ht="14.25" customHeight="1">
      <c r="A97" s="85" t="s">
        <v>808</v>
      </c>
      <c r="B97" s="142"/>
      <c r="C97" s="22"/>
      <c r="D97" s="22" t="s">
        <v>809</v>
      </c>
      <c r="E97" s="118">
        <v>2000</v>
      </c>
      <c r="F97" s="116">
        <v>158</v>
      </c>
      <c r="G97" s="143">
        <f>E97-F97</f>
        <v>1842</v>
      </c>
    </row>
    <row r="98" spans="1:7" s="79" customFormat="1" ht="14.25" customHeight="1">
      <c r="A98" s="85" t="s">
        <v>800</v>
      </c>
      <c r="B98" s="142"/>
      <c r="C98" s="22"/>
      <c r="D98" s="22" t="s">
        <v>806</v>
      </c>
      <c r="E98" s="118">
        <v>68600</v>
      </c>
      <c r="F98" s="116">
        <v>35280.72</v>
      </c>
      <c r="G98" s="143">
        <f>E98-F98</f>
        <v>33319.28</v>
      </c>
    </row>
    <row r="99" spans="1:7" s="79" customFormat="1" ht="14.25" customHeight="1">
      <c r="A99" s="85" t="s">
        <v>810</v>
      </c>
      <c r="B99" s="142"/>
      <c r="C99" s="22"/>
      <c r="D99" s="22" t="s">
        <v>807</v>
      </c>
      <c r="E99" s="118">
        <v>120500</v>
      </c>
      <c r="F99" s="116">
        <v>120000</v>
      </c>
      <c r="G99" s="143">
        <f>E99-F99</f>
        <v>500</v>
      </c>
    </row>
    <row r="100" spans="1:7" s="79" customFormat="1" ht="24">
      <c r="A100" s="85" t="s">
        <v>59</v>
      </c>
      <c r="B100" s="142">
        <v>200</v>
      </c>
      <c r="C100" s="22" t="s">
        <v>60</v>
      </c>
      <c r="D100" s="22" t="s">
        <v>618</v>
      </c>
      <c r="E100" s="119">
        <f>E101</f>
        <v>1665700</v>
      </c>
      <c r="F100" s="117">
        <f>F101</f>
        <v>1158174</v>
      </c>
      <c r="G100" s="143">
        <f t="shared" si="0"/>
        <v>507526</v>
      </c>
    </row>
    <row r="101" spans="1:7" s="79" customFormat="1" ht="36">
      <c r="A101" s="85" t="s">
        <v>62</v>
      </c>
      <c r="B101" s="142" t="s">
        <v>98</v>
      </c>
      <c r="C101" s="22"/>
      <c r="D101" s="22" t="s">
        <v>619</v>
      </c>
      <c r="E101" s="118">
        <f>E102+E116</f>
        <v>1665700</v>
      </c>
      <c r="F101" s="116">
        <f>F102+F116+F108</f>
        <v>1158174</v>
      </c>
      <c r="G101" s="143">
        <f t="shared" si="0"/>
        <v>507526</v>
      </c>
    </row>
    <row r="102" spans="1:7" s="79" customFormat="1" ht="60">
      <c r="A102" s="74" t="s">
        <v>620</v>
      </c>
      <c r="B102" s="142" t="s">
        <v>98</v>
      </c>
      <c r="C102" s="22"/>
      <c r="D102" s="22" t="s">
        <v>621</v>
      </c>
      <c r="E102" s="118">
        <f>E103+E111+E108</f>
        <v>145000</v>
      </c>
      <c r="F102" s="116">
        <f>F103+F111</f>
        <v>0</v>
      </c>
      <c r="G102" s="143">
        <f t="shared" si="0"/>
        <v>145000</v>
      </c>
    </row>
    <row r="103" spans="1:7" s="79" customFormat="1" ht="12.75">
      <c r="A103" s="85" t="s">
        <v>285</v>
      </c>
      <c r="B103" s="142" t="s">
        <v>98</v>
      </c>
      <c r="C103" s="22"/>
      <c r="D103" s="22" t="s">
        <v>622</v>
      </c>
      <c r="E103" s="118">
        <f>E104</f>
        <v>107000</v>
      </c>
      <c r="F103" s="116">
        <f>F104</f>
        <v>0</v>
      </c>
      <c r="G103" s="143">
        <f t="shared" si="0"/>
        <v>107000</v>
      </c>
    </row>
    <row r="104" spans="1:7" s="79" customFormat="1" ht="81.75" customHeight="1">
      <c r="A104" s="127" t="s">
        <v>286</v>
      </c>
      <c r="B104" s="142" t="s">
        <v>98</v>
      </c>
      <c r="C104" s="22"/>
      <c r="D104" s="22" t="s">
        <v>623</v>
      </c>
      <c r="E104" s="118">
        <f>E105</f>
        <v>107000</v>
      </c>
      <c r="F104" s="116">
        <f>F107</f>
        <v>0</v>
      </c>
      <c r="G104" s="143">
        <f t="shared" si="0"/>
        <v>107000</v>
      </c>
    </row>
    <row r="105" spans="1:7" s="79" customFormat="1" ht="29.25" customHeight="1">
      <c r="A105" s="85" t="s">
        <v>541</v>
      </c>
      <c r="B105" s="142" t="s">
        <v>98</v>
      </c>
      <c r="C105" s="22"/>
      <c r="D105" s="22" t="s">
        <v>624</v>
      </c>
      <c r="E105" s="118">
        <f>E106</f>
        <v>107000</v>
      </c>
      <c r="F105" s="116">
        <f>F106</f>
        <v>0</v>
      </c>
      <c r="G105" s="143">
        <f>E105-F105</f>
        <v>107000</v>
      </c>
    </row>
    <row r="106" spans="1:7" s="79" customFormat="1" ht="29.25" customHeight="1">
      <c r="A106" s="85" t="s">
        <v>543</v>
      </c>
      <c r="B106" s="142" t="s">
        <v>98</v>
      </c>
      <c r="C106" s="22"/>
      <c r="D106" s="22" t="s">
        <v>625</v>
      </c>
      <c r="E106" s="118">
        <f>E107</f>
        <v>107000</v>
      </c>
      <c r="F106" s="116">
        <f>F107</f>
        <v>0</v>
      </c>
      <c r="G106" s="143">
        <f>E106-F106</f>
        <v>107000</v>
      </c>
    </row>
    <row r="107" spans="1:7" s="79" customFormat="1" ht="36">
      <c r="A107" s="87" t="s">
        <v>271</v>
      </c>
      <c r="B107" s="142" t="s">
        <v>98</v>
      </c>
      <c r="C107" s="22"/>
      <c r="D107" s="22" t="s">
        <v>626</v>
      </c>
      <c r="E107" s="118">
        <v>107000</v>
      </c>
      <c r="F107" s="116">
        <v>0</v>
      </c>
      <c r="G107" s="143">
        <f t="shared" si="0"/>
        <v>107000</v>
      </c>
    </row>
    <row r="108" spans="1:7" s="79" customFormat="1" ht="16.5" customHeight="1">
      <c r="A108" s="87" t="s">
        <v>287</v>
      </c>
      <c r="B108" s="142" t="s">
        <v>98</v>
      </c>
      <c r="C108" s="22"/>
      <c r="D108" s="22" t="s">
        <v>854</v>
      </c>
      <c r="E108" s="118">
        <f>E109</f>
        <v>18000</v>
      </c>
      <c r="F108" s="116">
        <f>F109</f>
        <v>17649</v>
      </c>
      <c r="G108" s="143">
        <f t="shared" si="0"/>
        <v>351</v>
      </c>
    </row>
    <row r="109" spans="1:7" s="79" customFormat="1" ht="58.5" customHeight="1">
      <c r="A109" s="87" t="s">
        <v>853</v>
      </c>
      <c r="B109" s="142" t="s">
        <v>98</v>
      </c>
      <c r="C109" s="22"/>
      <c r="D109" s="22" t="s">
        <v>855</v>
      </c>
      <c r="E109" s="118">
        <f>E110</f>
        <v>18000</v>
      </c>
      <c r="F109" s="116">
        <f>F110</f>
        <v>17649</v>
      </c>
      <c r="G109" s="143">
        <f t="shared" si="0"/>
        <v>351</v>
      </c>
    </row>
    <row r="110" spans="1:7" s="79" customFormat="1" ht="40.5" customHeight="1">
      <c r="A110" s="87" t="s">
        <v>271</v>
      </c>
      <c r="B110" s="142" t="s">
        <v>98</v>
      </c>
      <c r="C110" s="22"/>
      <c r="D110" s="22" t="s">
        <v>856</v>
      </c>
      <c r="E110" s="118">
        <v>18000</v>
      </c>
      <c r="F110" s="116">
        <v>17649</v>
      </c>
      <c r="G110" s="143">
        <f t="shared" si="0"/>
        <v>351</v>
      </c>
    </row>
    <row r="111" spans="1:7" s="79" customFormat="1" ht="18" customHeight="1">
      <c r="A111" s="128" t="s">
        <v>627</v>
      </c>
      <c r="B111" s="142" t="s">
        <v>98</v>
      </c>
      <c r="C111" s="22"/>
      <c r="D111" s="22" t="s">
        <v>628</v>
      </c>
      <c r="E111" s="118">
        <f>E112</f>
        <v>20000</v>
      </c>
      <c r="F111" s="116">
        <f>F112</f>
        <v>0</v>
      </c>
      <c r="G111" s="143">
        <f t="shared" si="0"/>
        <v>20000</v>
      </c>
    </row>
    <row r="112" spans="1:7" s="79" customFormat="1" ht="104.25" customHeight="1">
      <c r="A112" s="87" t="s">
        <v>629</v>
      </c>
      <c r="B112" s="142" t="s">
        <v>98</v>
      </c>
      <c r="C112" s="22"/>
      <c r="D112" s="22" t="s">
        <v>630</v>
      </c>
      <c r="E112" s="118">
        <f>E113</f>
        <v>20000</v>
      </c>
      <c r="F112" s="116">
        <f>F115</f>
        <v>0</v>
      </c>
      <c r="G112" s="143">
        <f t="shared" si="0"/>
        <v>20000</v>
      </c>
    </row>
    <row r="113" spans="1:7" s="79" customFormat="1" ht="25.5" customHeight="1">
      <c r="A113" s="85" t="s">
        <v>541</v>
      </c>
      <c r="B113" s="142" t="s">
        <v>98</v>
      </c>
      <c r="C113" s="22"/>
      <c r="D113" s="22" t="s">
        <v>631</v>
      </c>
      <c r="E113" s="118">
        <f>E114</f>
        <v>20000</v>
      </c>
      <c r="F113" s="116">
        <f>F114</f>
        <v>0</v>
      </c>
      <c r="G113" s="143">
        <f>E113-F113</f>
        <v>20000</v>
      </c>
    </row>
    <row r="114" spans="1:7" s="79" customFormat="1" ht="28.5" customHeight="1">
      <c r="A114" s="85" t="s">
        <v>543</v>
      </c>
      <c r="B114" s="142" t="s">
        <v>98</v>
      </c>
      <c r="C114" s="22"/>
      <c r="D114" s="22" t="s">
        <v>632</v>
      </c>
      <c r="E114" s="118">
        <f>E115</f>
        <v>20000</v>
      </c>
      <c r="F114" s="116">
        <f>F115</f>
        <v>0</v>
      </c>
      <c r="G114" s="143">
        <f>E114-F114</f>
        <v>20000</v>
      </c>
    </row>
    <row r="115" spans="1:7" s="79" customFormat="1" ht="36">
      <c r="A115" s="87" t="s">
        <v>271</v>
      </c>
      <c r="B115" s="142" t="s">
        <v>98</v>
      </c>
      <c r="C115" s="22"/>
      <c r="D115" s="22" t="s">
        <v>633</v>
      </c>
      <c r="E115" s="118">
        <v>20000</v>
      </c>
      <c r="F115" s="116">
        <v>0</v>
      </c>
      <c r="G115" s="143">
        <f t="shared" si="0"/>
        <v>20000</v>
      </c>
    </row>
    <row r="116" spans="1:7" s="79" customFormat="1" ht="36">
      <c r="A116" s="125" t="s">
        <v>558</v>
      </c>
      <c r="B116" s="142" t="s">
        <v>98</v>
      </c>
      <c r="C116" s="22"/>
      <c r="D116" s="22" t="s">
        <v>634</v>
      </c>
      <c r="E116" s="118">
        <f>E117</f>
        <v>1520700</v>
      </c>
      <c r="F116" s="116">
        <f>F117</f>
        <v>1140525</v>
      </c>
      <c r="G116" s="143">
        <f>E116-F116</f>
        <v>380175</v>
      </c>
    </row>
    <row r="117" spans="1:7" s="79" customFormat="1" ht="24">
      <c r="A117" s="87" t="s">
        <v>272</v>
      </c>
      <c r="B117" s="142" t="s">
        <v>98</v>
      </c>
      <c r="C117" s="22"/>
      <c r="D117" s="22" t="s">
        <v>635</v>
      </c>
      <c r="E117" s="118">
        <f>E118</f>
        <v>1520700</v>
      </c>
      <c r="F117" s="116">
        <f>F118</f>
        <v>1140525</v>
      </c>
      <c r="G117" s="143">
        <f t="shared" si="0"/>
        <v>380175</v>
      </c>
    </row>
    <row r="118" spans="1:7" s="79" customFormat="1" ht="87" customHeight="1">
      <c r="A118" s="87" t="s">
        <v>288</v>
      </c>
      <c r="B118" s="142" t="s">
        <v>98</v>
      </c>
      <c r="C118" s="22"/>
      <c r="D118" s="22" t="s">
        <v>636</v>
      </c>
      <c r="E118" s="118">
        <f>E119</f>
        <v>1520700</v>
      </c>
      <c r="F118" s="116">
        <f>F120</f>
        <v>1140525</v>
      </c>
      <c r="G118" s="143">
        <f t="shared" si="0"/>
        <v>380175</v>
      </c>
    </row>
    <row r="119" spans="1:7" s="79" customFormat="1" ht="18" customHeight="1">
      <c r="A119" s="87" t="s">
        <v>564</v>
      </c>
      <c r="B119" s="142" t="s">
        <v>98</v>
      </c>
      <c r="C119" s="22"/>
      <c r="D119" s="22" t="s">
        <v>637</v>
      </c>
      <c r="E119" s="118">
        <f>E120</f>
        <v>1520700</v>
      </c>
      <c r="F119" s="116">
        <f>F120</f>
        <v>1140525</v>
      </c>
      <c r="G119" s="143">
        <f>E119-F119</f>
        <v>380175</v>
      </c>
    </row>
    <row r="120" spans="1:7" s="79" customFormat="1" ht="18.75" customHeight="1">
      <c r="A120" s="85" t="s">
        <v>114</v>
      </c>
      <c r="B120" s="142" t="s">
        <v>98</v>
      </c>
      <c r="C120" s="22"/>
      <c r="D120" s="22" t="s">
        <v>638</v>
      </c>
      <c r="E120" s="118">
        <v>1520700</v>
      </c>
      <c r="F120" s="116">
        <v>1140525</v>
      </c>
      <c r="G120" s="143">
        <f t="shared" si="0"/>
        <v>380175</v>
      </c>
    </row>
    <row r="121" spans="1:7" s="79" customFormat="1" ht="12.75">
      <c r="A121" s="90" t="s">
        <v>63</v>
      </c>
      <c r="B121" s="145">
        <v>200</v>
      </c>
      <c r="C121" s="91" t="s">
        <v>64</v>
      </c>
      <c r="D121" s="91" t="s">
        <v>639</v>
      </c>
      <c r="E121" s="119">
        <f>E122+E152</f>
        <v>10975600</v>
      </c>
      <c r="F121" s="120">
        <f>F122+F152</f>
        <v>4965965.45</v>
      </c>
      <c r="G121" s="143">
        <f aca="true" t="shared" si="6" ref="G121:G200">E121-F121</f>
        <v>6009634.55</v>
      </c>
    </row>
    <row r="122" spans="1:7" s="79" customFormat="1" ht="12.75">
      <c r="A122" s="85" t="s">
        <v>196</v>
      </c>
      <c r="B122" s="142" t="s">
        <v>98</v>
      </c>
      <c r="C122" s="22"/>
      <c r="D122" s="22" t="s">
        <v>640</v>
      </c>
      <c r="E122" s="119">
        <f>E124+E146</f>
        <v>10674600</v>
      </c>
      <c r="F122" s="117">
        <f>F124+F146</f>
        <v>4956185.45</v>
      </c>
      <c r="G122" s="143">
        <f t="shared" si="6"/>
        <v>5718414.55</v>
      </c>
    </row>
    <row r="123" spans="1:7" s="79" customFormat="1" ht="36">
      <c r="A123" s="87" t="s">
        <v>641</v>
      </c>
      <c r="B123" s="142" t="s">
        <v>98</v>
      </c>
      <c r="C123" s="22"/>
      <c r="D123" s="22" t="s">
        <v>642</v>
      </c>
      <c r="E123" s="119">
        <f>E124+E146</f>
        <v>10674600</v>
      </c>
      <c r="F123" s="117">
        <f>F124+F146</f>
        <v>4956185.45</v>
      </c>
      <c r="G123" s="143">
        <f>E123-F123</f>
        <v>5718414.55</v>
      </c>
    </row>
    <row r="124" spans="1:7" s="79" customFormat="1" ht="47.25" customHeight="1">
      <c r="A124" s="85" t="s">
        <v>289</v>
      </c>
      <c r="B124" s="142" t="s">
        <v>98</v>
      </c>
      <c r="C124" s="22"/>
      <c r="D124" s="22" t="s">
        <v>643</v>
      </c>
      <c r="E124" s="118">
        <f>E130+E139+E143</f>
        <v>9398600</v>
      </c>
      <c r="F124" s="116">
        <f>F130+F139+F143</f>
        <v>3685856.45</v>
      </c>
      <c r="G124" s="143">
        <f t="shared" si="6"/>
        <v>5712743.55</v>
      </c>
    </row>
    <row r="125" spans="1:7" s="79" customFormat="1" ht="156" hidden="1">
      <c r="A125" s="85" t="s">
        <v>397</v>
      </c>
      <c r="B125" s="142" t="s">
        <v>98</v>
      </c>
      <c r="C125" s="22"/>
      <c r="D125" s="22" t="s">
        <v>398</v>
      </c>
      <c r="E125" s="118">
        <f aca="true" t="shared" si="7" ref="E125:F128">E126</f>
        <v>0</v>
      </c>
      <c r="F125" s="116">
        <f t="shared" si="7"/>
        <v>0</v>
      </c>
      <c r="G125" s="143">
        <f t="shared" si="6"/>
        <v>0</v>
      </c>
    </row>
    <row r="126" spans="1:7" s="79" customFormat="1" ht="36" hidden="1">
      <c r="A126" s="87" t="s">
        <v>271</v>
      </c>
      <c r="B126" s="142" t="s">
        <v>98</v>
      </c>
      <c r="C126" s="22"/>
      <c r="D126" s="22" t="s">
        <v>399</v>
      </c>
      <c r="E126" s="118">
        <f t="shared" si="7"/>
        <v>0</v>
      </c>
      <c r="F126" s="116">
        <f t="shared" si="7"/>
        <v>0</v>
      </c>
      <c r="G126" s="143">
        <f t="shared" si="6"/>
        <v>0</v>
      </c>
    </row>
    <row r="127" spans="1:7" s="79" customFormat="1" ht="12.75" hidden="1">
      <c r="A127" s="85" t="s">
        <v>40</v>
      </c>
      <c r="B127" s="142" t="s">
        <v>98</v>
      </c>
      <c r="C127" s="22"/>
      <c r="D127" s="22" t="s">
        <v>400</v>
      </c>
      <c r="E127" s="118">
        <f t="shared" si="7"/>
        <v>0</v>
      </c>
      <c r="F127" s="116">
        <f t="shared" si="7"/>
        <v>0</v>
      </c>
      <c r="G127" s="143">
        <f t="shared" si="6"/>
        <v>0</v>
      </c>
    </row>
    <row r="128" spans="1:7" s="79" customFormat="1" ht="12.75" hidden="1">
      <c r="A128" s="85" t="s">
        <v>41</v>
      </c>
      <c r="B128" s="142" t="s">
        <v>98</v>
      </c>
      <c r="C128" s="22"/>
      <c r="D128" s="22" t="s">
        <v>401</v>
      </c>
      <c r="E128" s="118">
        <f t="shared" si="7"/>
        <v>0</v>
      </c>
      <c r="F128" s="116">
        <f t="shared" si="7"/>
        <v>0</v>
      </c>
      <c r="G128" s="143">
        <f t="shared" si="6"/>
        <v>0</v>
      </c>
    </row>
    <row r="129" spans="1:7" s="79" customFormat="1" ht="12.75" hidden="1">
      <c r="A129" s="85" t="s">
        <v>43</v>
      </c>
      <c r="B129" s="142" t="s">
        <v>98</v>
      </c>
      <c r="C129" s="22"/>
      <c r="D129" s="22" t="s">
        <v>402</v>
      </c>
      <c r="E129" s="118">
        <v>0</v>
      </c>
      <c r="F129" s="116">
        <v>0</v>
      </c>
      <c r="G129" s="143">
        <f t="shared" si="6"/>
        <v>0</v>
      </c>
    </row>
    <row r="130" spans="1:7" s="79" customFormat="1" ht="100.5" customHeight="1">
      <c r="A130" s="88" t="s">
        <v>291</v>
      </c>
      <c r="B130" s="142" t="s">
        <v>98</v>
      </c>
      <c r="C130" s="22"/>
      <c r="D130" s="57" t="s">
        <v>644</v>
      </c>
      <c r="E130" s="118">
        <f>E133</f>
        <v>7156500</v>
      </c>
      <c r="F130" s="116">
        <f>F133</f>
        <v>2393598.45</v>
      </c>
      <c r="G130" s="143">
        <f t="shared" si="6"/>
        <v>4762901.55</v>
      </c>
    </row>
    <row r="131" spans="1:7" s="79" customFormat="1" ht="24.75" customHeight="1">
      <c r="A131" s="85" t="s">
        <v>541</v>
      </c>
      <c r="B131" s="142" t="s">
        <v>98</v>
      </c>
      <c r="C131" s="22"/>
      <c r="D131" s="57" t="s">
        <v>645</v>
      </c>
      <c r="E131" s="118">
        <f>E132</f>
        <v>7156500</v>
      </c>
      <c r="F131" s="116">
        <f>F132</f>
        <v>2393598.45</v>
      </c>
      <c r="G131" s="143">
        <f>E131-F131</f>
        <v>4762901.55</v>
      </c>
    </row>
    <row r="132" spans="1:7" s="79" customFormat="1" ht="33.75" customHeight="1">
      <c r="A132" s="85" t="s">
        <v>543</v>
      </c>
      <c r="B132" s="142" t="s">
        <v>98</v>
      </c>
      <c r="C132" s="22"/>
      <c r="D132" s="57" t="s">
        <v>646</v>
      </c>
      <c r="E132" s="118">
        <f>E133</f>
        <v>7156500</v>
      </c>
      <c r="F132" s="116">
        <f>F133</f>
        <v>2393598.45</v>
      </c>
      <c r="G132" s="143">
        <f>E132-F132</f>
        <v>4762901.55</v>
      </c>
    </row>
    <row r="133" spans="1:7" s="79" customFormat="1" ht="36.75" customHeight="1">
      <c r="A133" s="85" t="s">
        <v>269</v>
      </c>
      <c r="B133" s="142" t="s">
        <v>98</v>
      </c>
      <c r="C133" s="22"/>
      <c r="D133" s="57" t="s">
        <v>647</v>
      </c>
      <c r="E133" s="118">
        <v>7156500</v>
      </c>
      <c r="F133" s="116">
        <v>2393598.45</v>
      </c>
      <c r="G133" s="143">
        <f t="shared" si="6"/>
        <v>4762901.55</v>
      </c>
    </row>
    <row r="134" spans="1:7" s="79" customFormat="1" ht="49.5" customHeight="1" hidden="1">
      <c r="A134" s="85" t="s">
        <v>418</v>
      </c>
      <c r="B134" s="142" t="s">
        <v>98</v>
      </c>
      <c r="C134" s="22"/>
      <c r="D134" s="57" t="s">
        <v>419</v>
      </c>
      <c r="E134" s="118">
        <f aca="true" t="shared" si="8" ref="E134:F137">E135</f>
        <v>0</v>
      </c>
      <c r="F134" s="116">
        <f t="shared" si="8"/>
        <v>0</v>
      </c>
      <c r="G134" s="143">
        <f t="shared" si="6"/>
        <v>0</v>
      </c>
    </row>
    <row r="135" spans="1:7" s="79" customFormat="1" ht="36.75" customHeight="1" hidden="1">
      <c r="A135" s="85" t="s">
        <v>269</v>
      </c>
      <c r="B135" s="142" t="s">
        <v>98</v>
      </c>
      <c r="C135" s="22"/>
      <c r="D135" s="57" t="s">
        <v>422</v>
      </c>
      <c r="E135" s="118">
        <f t="shared" si="8"/>
        <v>0</v>
      </c>
      <c r="F135" s="116">
        <f t="shared" si="8"/>
        <v>0</v>
      </c>
      <c r="G135" s="143">
        <f t="shared" si="6"/>
        <v>0</v>
      </c>
    </row>
    <row r="136" spans="1:7" s="79" customFormat="1" ht="18.75" customHeight="1" hidden="1">
      <c r="A136" s="85" t="s">
        <v>40</v>
      </c>
      <c r="B136" s="142" t="s">
        <v>98</v>
      </c>
      <c r="C136" s="22"/>
      <c r="D136" s="57" t="s">
        <v>420</v>
      </c>
      <c r="E136" s="118">
        <f t="shared" si="8"/>
        <v>0</v>
      </c>
      <c r="F136" s="116">
        <f t="shared" si="8"/>
        <v>0</v>
      </c>
      <c r="G136" s="143">
        <f t="shared" si="6"/>
        <v>0</v>
      </c>
    </row>
    <row r="137" spans="1:7" s="79" customFormat="1" ht="16.5" customHeight="1" hidden="1">
      <c r="A137" s="85" t="s">
        <v>41</v>
      </c>
      <c r="B137" s="142" t="s">
        <v>98</v>
      </c>
      <c r="C137" s="22"/>
      <c r="D137" s="57" t="s">
        <v>421</v>
      </c>
      <c r="E137" s="118">
        <f t="shared" si="8"/>
        <v>0</v>
      </c>
      <c r="F137" s="116">
        <f t="shared" si="8"/>
        <v>0</v>
      </c>
      <c r="G137" s="143">
        <f t="shared" si="6"/>
        <v>0</v>
      </c>
    </row>
    <row r="138" spans="1:7" s="79" customFormat="1" ht="14.25" customHeight="1" hidden="1">
      <c r="A138" s="85" t="s">
        <v>43</v>
      </c>
      <c r="B138" s="142" t="s">
        <v>98</v>
      </c>
      <c r="C138" s="22"/>
      <c r="D138" s="57" t="s">
        <v>423</v>
      </c>
      <c r="E138" s="118">
        <v>0</v>
      </c>
      <c r="F138" s="116">
        <v>0</v>
      </c>
      <c r="G138" s="143">
        <f t="shared" si="6"/>
        <v>0</v>
      </c>
    </row>
    <row r="139" spans="1:7" s="79" customFormat="1" ht="121.5" customHeight="1">
      <c r="A139" s="96" t="s">
        <v>648</v>
      </c>
      <c r="B139" s="142" t="s">
        <v>98</v>
      </c>
      <c r="C139" s="22"/>
      <c r="D139" s="57" t="s">
        <v>649</v>
      </c>
      <c r="E139" s="118">
        <f aca="true" t="shared" si="9" ref="E139:F141">E140</f>
        <v>851100</v>
      </c>
      <c r="F139" s="116">
        <f t="shared" si="9"/>
        <v>0</v>
      </c>
      <c r="G139" s="143">
        <f aca="true" t="shared" si="10" ref="G139:G145">E139-F139</f>
        <v>851100</v>
      </c>
    </row>
    <row r="140" spans="1:7" s="79" customFormat="1" ht="25.5" customHeight="1">
      <c r="A140" s="85" t="s">
        <v>541</v>
      </c>
      <c r="B140" s="142" t="s">
        <v>98</v>
      </c>
      <c r="C140" s="22"/>
      <c r="D140" s="57" t="s">
        <v>650</v>
      </c>
      <c r="E140" s="118">
        <f t="shared" si="9"/>
        <v>851100</v>
      </c>
      <c r="F140" s="116">
        <f t="shared" si="9"/>
        <v>0</v>
      </c>
      <c r="G140" s="143">
        <f t="shared" si="10"/>
        <v>851100</v>
      </c>
    </row>
    <row r="141" spans="1:7" s="79" customFormat="1" ht="27" customHeight="1">
      <c r="A141" s="85" t="s">
        <v>543</v>
      </c>
      <c r="B141" s="142" t="s">
        <v>98</v>
      </c>
      <c r="C141" s="22"/>
      <c r="D141" s="57" t="s">
        <v>651</v>
      </c>
      <c r="E141" s="118">
        <f t="shared" si="9"/>
        <v>851100</v>
      </c>
      <c r="F141" s="116">
        <f t="shared" si="9"/>
        <v>0</v>
      </c>
      <c r="G141" s="143">
        <f t="shared" si="10"/>
        <v>851100</v>
      </c>
    </row>
    <row r="142" spans="1:7" s="79" customFormat="1" ht="35.25" customHeight="1">
      <c r="A142" s="85" t="s">
        <v>791</v>
      </c>
      <c r="B142" s="142" t="s">
        <v>98</v>
      </c>
      <c r="C142" s="22"/>
      <c r="D142" s="57" t="s">
        <v>790</v>
      </c>
      <c r="E142" s="118">
        <v>851100</v>
      </c>
      <c r="F142" s="116">
        <v>0</v>
      </c>
      <c r="G142" s="143">
        <f t="shared" si="10"/>
        <v>851100</v>
      </c>
    </row>
    <row r="143" spans="1:7" s="79" customFormat="1" ht="99.75" customHeight="1">
      <c r="A143" s="193" t="s">
        <v>861</v>
      </c>
      <c r="B143" s="142" t="s">
        <v>98</v>
      </c>
      <c r="C143" s="22"/>
      <c r="D143" s="57" t="s">
        <v>863</v>
      </c>
      <c r="E143" s="118">
        <f>E145</f>
        <v>1391000</v>
      </c>
      <c r="F143" s="116">
        <f>F145</f>
        <v>1292258</v>
      </c>
      <c r="G143" s="143">
        <f t="shared" si="10"/>
        <v>98742</v>
      </c>
    </row>
    <row r="144" spans="1:7" s="79" customFormat="1" ht="47.25" customHeight="1">
      <c r="A144" s="85" t="s">
        <v>791</v>
      </c>
      <c r="B144" s="142" t="s">
        <v>98</v>
      </c>
      <c r="C144" s="22"/>
      <c r="D144" s="57" t="s">
        <v>868</v>
      </c>
      <c r="E144" s="118">
        <v>1391000</v>
      </c>
      <c r="F144" s="116">
        <v>1292258</v>
      </c>
      <c r="G144" s="143">
        <f t="shared" si="10"/>
        <v>98742</v>
      </c>
    </row>
    <row r="145" spans="1:7" s="79" customFormat="1" ht="35.25" customHeight="1">
      <c r="A145" s="85" t="s">
        <v>791</v>
      </c>
      <c r="B145" s="142" t="s">
        <v>98</v>
      </c>
      <c r="C145" s="22"/>
      <c r="D145" s="57" t="s">
        <v>862</v>
      </c>
      <c r="E145" s="118">
        <v>1391000</v>
      </c>
      <c r="F145" s="116">
        <v>1292258</v>
      </c>
      <c r="G145" s="143">
        <f t="shared" si="10"/>
        <v>98742</v>
      </c>
    </row>
    <row r="146" spans="1:7" s="79" customFormat="1" ht="40.5" customHeight="1">
      <c r="A146" s="85" t="s">
        <v>292</v>
      </c>
      <c r="B146" s="142" t="s">
        <v>98</v>
      </c>
      <c r="C146" s="22"/>
      <c r="D146" s="57" t="s">
        <v>652</v>
      </c>
      <c r="E146" s="118">
        <f>E147</f>
        <v>1276000</v>
      </c>
      <c r="F146" s="116">
        <f>F147</f>
        <v>1270329</v>
      </c>
      <c r="G146" s="143">
        <f t="shared" si="6"/>
        <v>5671</v>
      </c>
    </row>
    <row r="147" spans="1:7" s="79" customFormat="1" ht="90" customHeight="1">
      <c r="A147" s="88" t="s">
        <v>293</v>
      </c>
      <c r="B147" s="142" t="s">
        <v>98</v>
      </c>
      <c r="C147" s="22"/>
      <c r="D147" s="57" t="s">
        <v>653</v>
      </c>
      <c r="E147" s="118">
        <f>E148</f>
        <v>1276000</v>
      </c>
      <c r="F147" s="116">
        <f>F150</f>
        <v>1270329</v>
      </c>
      <c r="G147" s="143">
        <f t="shared" si="6"/>
        <v>5671</v>
      </c>
    </row>
    <row r="148" spans="1:7" s="79" customFormat="1" ht="27.75" customHeight="1">
      <c r="A148" s="85" t="s">
        <v>541</v>
      </c>
      <c r="B148" s="142" t="s">
        <v>98</v>
      </c>
      <c r="C148" s="22"/>
      <c r="D148" s="57" t="s">
        <v>654</v>
      </c>
      <c r="E148" s="118">
        <f aca="true" t="shared" si="11" ref="E148:G149">E149</f>
        <v>1276000</v>
      </c>
      <c r="F148" s="116">
        <f t="shared" si="11"/>
        <v>1270329</v>
      </c>
      <c r="G148" s="143">
        <f t="shared" si="11"/>
        <v>5671</v>
      </c>
    </row>
    <row r="149" spans="1:7" s="79" customFormat="1" ht="35.25" customHeight="1">
      <c r="A149" s="85" t="s">
        <v>543</v>
      </c>
      <c r="B149" s="142" t="s">
        <v>98</v>
      </c>
      <c r="C149" s="22"/>
      <c r="D149" s="57" t="s">
        <v>655</v>
      </c>
      <c r="E149" s="118">
        <f t="shared" si="11"/>
        <v>1276000</v>
      </c>
      <c r="F149" s="116">
        <f t="shared" si="11"/>
        <v>1270329</v>
      </c>
      <c r="G149" s="143">
        <f t="shared" si="11"/>
        <v>5671</v>
      </c>
    </row>
    <row r="150" spans="1:7" s="79" customFormat="1" ht="35.25" customHeight="1">
      <c r="A150" s="85" t="s">
        <v>269</v>
      </c>
      <c r="B150" s="142" t="s">
        <v>98</v>
      </c>
      <c r="C150" s="22"/>
      <c r="D150" s="57" t="s">
        <v>656</v>
      </c>
      <c r="E150" s="118">
        <v>1276000</v>
      </c>
      <c r="F150" s="116">
        <v>1270329</v>
      </c>
      <c r="G150" s="143">
        <f t="shared" si="6"/>
        <v>5671</v>
      </c>
    </row>
    <row r="151" spans="1:7" s="79" customFormat="1" ht="18.75" customHeight="1" hidden="1">
      <c r="A151" s="85" t="s">
        <v>47</v>
      </c>
      <c r="B151" s="142" t="s">
        <v>98</v>
      </c>
      <c r="C151" s="22"/>
      <c r="D151" s="57" t="s">
        <v>417</v>
      </c>
      <c r="E151" s="118">
        <v>0</v>
      </c>
      <c r="F151" s="116">
        <v>0</v>
      </c>
      <c r="G151" s="143">
        <f t="shared" si="6"/>
        <v>0</v>
      </c>
    </row>
    <row r="152" spans="1:7" s="79" customFormat="1" ht="24">
      <c r="A152" s="85" t="s">
        <v>135</v>
      </c>
      <c r="B152" s="142" t="s">
        <v>98</v>
      </c>
      <c r="C152" s="22"/>
      <c r="D152" s="22" t="s">
        <v>657</v>
      </c>
      <c r="E152" s="118">
        <f>E153+E159</f>
        <v>301000</v>
      </c>
      <c r="F152" s="116">
        <f>F154</f>
        <v>9780</v>
      </c>
      <c r="G152" s="143">
        <f t="shared" si="6"/>
        <v>291220</v>
      </c>
    </row>
    <row r="153" spans="1:7" s="79" customFormat="1" ht="36">
      <c r="A153" s="74" t="s">
        <v>592</v>
      </c>
      <c r="B153" s="142" t="s">
        <v>98</v>
      </c>
      <c r="C153" s="22"/>
      <c r="D153" s="22" t="s">
        <v>658</v>
      </c>
      <c r="E153" s="118">
        <f>E154</f>
        <v>300000</v>
      </c>
      <c r="F153" s="116"/>
      <c r="G153" s="143">
        <f t="shared" si="6"/>
        <v>300000</v>
      </c>
    </row>
    <row r="154" spans="1:7" s="79" customFormat="1" ht="24">
      <c r="A154" s="85" t="s">
        <v>294</v>
      </c>
      <c r="B154" s="142" t="s">
        <v>98</v>
      </c>
      <c r="C154" s="22"/>
      <c r="D154" s="22" t="s">
        <v>659</v>
      </c>
      <c r="E154" s="118">
        <f>E155</f>
        <v>300000</v>
      </c>
      <c r="F154" s="116">
        <f>F155</f>
        <v>9780</v>
      </c>
      <c r="G154" s="143">
        <f t="shared" si="6"/>
        <v>290220</v>
      </c>
    </row>
    <row r="155" spans="1:7" s="79" customFormat="1" ht="73.5" customHeight="1">
      <c r="A155" s="127" t="s">
        <v>295</v>
      </c>
      <c r="B155" s="142" t="s">
        <v>98</v>
      </c>
      <c r="C155" s="22"/>
      <c r="D155" s="22" t="s">
        <v>660</v>
      </c>
      <c r="E155" s="118">
        <f>E156</f>
        <v>300000</v>
      </c>
      <c r="F155" s="116">
        <f>F158</f>
        <v>9780</v>
      </c>
      <c r="G155" s="143">
        <f t="shared" si="6"/>
        <v>290220</v>
      </c>
    </row>
    <row r="156" spans="1:7" s="79" customFormat="1" ht="30.75" customHeight="1">
      <c r="A156" s="85" t="s">
        <v>541</v>
      </c>
      <c r="B156" s="142" t="s">
        <v>98</v>
      </c>
      <c r="C156" s="22"/>
      <c r="D156" s="22" t="s">
        <v>661</v>
      </c>
      <c r="E156" s="118">
        <f>E157</f>
        <v>300000</v>
      </c>
      <c r="F156" s="116">
        <f>F157</f>
        <v>0</v>
      </c>
      <c r="G156" s="143">
        <f>E156-F156</f>
        <v>300000</v>
      </c>
    </row>
    <row r="157" spans="1:7" s="79" customFormat="1" ht="30.75" customHeight="1">
      <c r="A157" s="85" t="s">
        <v>543</v>
      </c>
      <c r="B157" s="142" t="s">
        <v>98</v>
      </c>
      <c r="C157" s="22"/>
      <c r="D157" s="22" t="s">
        <v>662</v>
      </c>
      <c r="E157" s="118">
        <f>E158</f>
        <v>300000</v>
      </c>
      <c r="F157" s="116">
        <v>0</v>
      </c>
      <c r="G157" s="143">
        <f>E157-F157</f>
        <v>300000</v>
      </c>
    </row>
    <row r="158" spans="1:7" s="79" customFormat="1" ht="36">
      <c r="A158" s="85" t="s">
        <v>269</v>
      </c>
      <c r="B158" s="142" t="s">
        <v>98</v>
      </c>
      <c r="C158" s="22"/>
      <c r="D158" s="22" t="s">
        <v>663</v>
      </c>
      <c r="E158" s="118">
        <v>300000</v>
      </c>
      <c r="F158" s="116">
        <v>9780</v>
      </c>
      <c r="G158" s="143">
        <f t="shared" si="6"/>
        <v>290220</v>
      </c>
    </row>
    <row r="159" spans="1:7" s="79" customFormat="1" ht="36">
      <c r="A159" s="129" t="s">
        <v>664</v>
      </c>
      <c r="B159" s="142" t="s">
        <v>98</v>
      </c>
      <c r="C159" s="22"/>
      <c r="D159" s="22" t="s">
        <v>665</v>
      </c>
      <c r="E159" s="121">
        <f>E160</f>
        <v>1000</v>
      </c>
      <c r="F159" s="116">
        <f>F160</f>
        <v>0</v>
      </c>
      <c r="G159" s="143">
        <f aca="true" t="shared" si="12" ref="G159:G164">E159-F159</f>
        <v>1000</v>
      </c>
    </row>
    <row r="160" spans="1:7" s="79" customFormat="1" ht="36">
      <c r="A160" s="129" t="s">
        <v>666</v>
      </c>
      <c r="B160" s="142" t="s">
        <v>98</v>
      </c>
      <c r="C160" s="22"/>
      <c r="D160" s="22" t="s">
        <v>667</v>
      </c>
      <c r="E160" s="118">
        <f>E161</f>
        <v>1000</v>
      </c>
      <c r="F160" s="116">
        <v>0</v>
      </c>
      <c r="G160" s="143">
        <f t="shared" si="12"/>
        <v>1000</v>
      </c>
    </row>
    <row r="161" spans="1:7" s="79" customFormat="1" ht="108">
      <c r="A161" s="130" t="s">
        <v>668</v>
      </c>
      <c r="B161" s="142" t="s">
        <v>98</v>
      </c>
      <c r="C161" s="22"/>
      <c r="D161" s="22" t="s">
        <v>669</v>
      </c>
      <c r="E161" s="118">
        <f>E162</f>
        <v>1000</v>
      </c>
      <c r="F161" s="116">
        <v>0</v>
      </c>
      <c r="G161" s="143">
        <f t="shared" si="12"/>
        <v>1000</v>
      </c>
    </row>
    <row r="162" spans="1:7" s="79" customFormat="1" ht="24">
      <c r="A162" s="85" t="s">
        <v>541</v>
      </c>
      <c r="B162" s="142" t="s">
        <v>98</v>
      </c>
      <c r="C162" s="22"/>
      <c r="D162" s="22" t="s">
        <v>670</v>
      </c>
      <c r="E162" s="118">
        <f>E163</f>
        <v>1000</v>
      </c>
      <c r="F162" s="116">
        <v>0</v>
      </c>
      <c r="G162" s="143">
        <f t="shared" si="12"/>
        <v>1000</v>
      </c>
    </row>
    <row r="163" spans="1:7" s="79" customFormat="1" ht="36">
      <c r="A163" s="85" t="s">
        <v>543</v>
      </c>
      <c r="B163" s="142" t="s">
        <v>98</v>
      </c>
      <c r="C163" s="22"/>
      <c r="D163" s="22" t="s">
        <v>671</v>
      </c>
      <c r="E163" s="118">
        <f>E164</f>
        <v>1000</v>
      </c>
      <c r="F163" s="116">
        <v>0</v>
      </c>
      <c r="G163" s="143">
        <f t="shared" si="12"/>
        <v>1000</v>
      </c>
    </row>
    <row r="164" spans="1:7" s="79" customFormat="1" ht="36">
      <c r="A164" s="85" t="s">
        <v>269</v>
      </c>
      <c r="B164" s="142" t="s">
        <v>98</v>
      </c>
      <c r="C164" s="22"/>
      <c r="D164" s="22" t="s">
        <v>672</v>
      </c>
      <c r="E164" s="118">
        <v>1000</v>
      </c>
      <c r="F164" s="116">
        <v>0</v>
      </c>
      <c r="G164" s="143">
        <f t="shared" si="12"/>
        <v>1000</v>
      </c>
    </row>
    <row r="165" spans="1:7" s="80" customFormat="1" ht="12.75">
      <c r="A165" s="89" t="s">
        <v>65</v>
      </c>
      <c r="B165" s="144">
        <v>200</v>
      </c>
      <c r="C165" s="57" t="s">
        <v>66</v>
      </c>
      <c r="D165" s="57" t="s">
        <v>673</v>
      </c>
      <c r="E165" s="119">
        <f>E166+E194+E287</f>
        <v>71784200</v>
      </c>
      <c r="F165" s="119">
        <f>F166+F194+F287</f>
        <v>36850439.849999994</v>
      </c>
      <c r="G165" s="143">
        <f t="shared" si="6"/>
        <v>34933760.150000006</v>
      </c>
    </row>
    <row r="166" spans="1:7" s="79" customFormat="1" ht="12.75">
      <c r="A166" s="85" t="s">
        <v>68</v>
      </c>
      <c r="B166" s="142">
        <v>200</v>
      </c>
      <c r="C166" s="22" t="s">
        <v>67</v>
      </c>
      <c r="D166" s="22" t="s">
        <v>674</v>
      </c>
      <c r="E166" s="118">
        <f>E168</f>
        <v>2707800</v>
      </c>
      <c r="F166" s="116">
        <f>F168</f>
        <v>367274.82</v>
      </c>
      <c r="G166" s="143">
        <f t="shared" si="6"/>
        <v>2340525.18</v>
      </c>
    </row>
    <row r="167" spans="1:7" s="79" customFormat="1" ht="60">
      <c r="A167" s="87" t="s">
        <v>675</v>
      </c>
      <c r="B167" s="142" t="s">
        <v>98</v>
      </c>
      <c r="C167" s="22"/>
      <c r="D167" s="22" t="s">
        <v>676</v>
      </c>
      <c r="E167" s="118">
        <f>E168</f>
        <v>2707800</v>
      </c>
      <c r="F167" s="116">
        <f>F168</f>
        <v>367274.82</v>
      </c>
      <c r="G167" s="143">
        <f t="shared" si="6"/>
        <v>2340525.18</v>
      </c>
    </row>
    <row r="168" spans="1:7" s="79" customFormat="1" ht="23.25" customHeight="1">
      <c r="A168" s="131" t="s">
        <v>296</v>
      </c>
      <c r="B168" s="142" t="s">
        <v>98</v>
      </c>
      <c r="C168" s="22"/>
      <c r="D168" s="22" t="s">
        <v>676</v>
      </c>
      <c r="E168" s="118">
        <f>E179+E183+E190</f>
        <v>2707800</v>
      </c>
      <c r="F168" s="116">
        <f>F183+F190</f>
        <v>367274.82</v>
      </c>
      <c r="G168" s="143">
        <f t="shared" si="6"/>
        <v>2340525.18</v>
      </c>
    </row>
    <row r="169" spans="1:7" s="79" customFormat="1" ht="180" hidden="1">
      <c r="A169" s="132" t="s">
        <v>409</v>
      </c>
      <c r="B169" s="142" t="s">
        <v>98</v>
      </c>
      <c r="C169" s="22"/>
      <c r="D169" s="22" t="s">
        <v>410</v>
      </c>
      <c r="E169" s="118">
        <f aca="true" t="shared" si="13" ref="E169:F172">E170</f>
        <v>0</v>
      </c>
      <c r="F169" s="116">
        <f t="shared" si="13"/>
        <v>0</v>
      </c>
      <c r="G169" s="143">
        <f t="shared" si="6"/>
        <v>0</v>
      </c>
    </row>
    <row r="170" spans="1:7" s="79" customFormat="1" ht="48" hidden="1">
      <c r="A170" s="131" t="s">
        <v>205</v>
      </c>
      <c r="B170" s="142" t="s">
        <v>98</v>
      </c>
      <c r="C170" s="22"/>
      <c r="D170" s="22" t="s">
        <v>411</v>
      </c>
      <c r="E170" s="118">
        <f t="shared" si="13"/>
        <v>0</v>
      </c>
      <c r="F170" s="116">
        <f t="shared" si="13"/>
        <v>0</v>
      </c>
      <c r="G170" s="143">
        <f t="shared" si="6"/>
        <v>0</v>
      </c>
    </row>
    <row r="171" spans="1:7" s="79" customFormat="1" ht="12.75" hidden="1">
      <c r="A171" s="131" t="s">
        <v>40</v>
      </c>
      <c r="B171" s="142" t="s">
        <v>98</v>
      </c>
      <c r="C171" s="22"/>
      <c r="D171" s="22" t="s">
        <v>412</v>
      </c>
      <c r="E171" s="118">
        <f t="shared" si="13"/>
        <v>0</v>
      </c>
      <c r="F171" s="116">
        <f t="shared" si="13"/>
        <v>0</v>
      </c>
      <c r="G171" s="143">
        <f t="shared" si="6"/>
        <v>0</v>
      </c>
    </row>
    <row r="172" spans="1:7" s="79" customFormat="1" ht="12.75" hidden="1">
      <c r="A172" s="131" t="s">
        <v>61</v>
      </c>
      <c r="B172" s="142" t="s">
        <v>98</v>
      </c>
      <c r="C172" s="22"/>
      <c r="D172" s="22" t="s">
        <v>413</v>
      </c>
      <c r="E172" s="118">
        <f t="shared" si="13"/>
        <v>0</v>
      </c>
      <c r="F172" s="116">
        <f t="shared" si="13"/>
        <v>0</v>
      </c>
      <c r="G172" s="143">
        <f t="shared" si="6"/>
        <v>0</v>
      </c>
    </row>
    <row r="173" spans="1:7" s="79" customFormat="1" ht="36" hidden="1">
      <c r="A173" s="89" t="s">
        <v>257</v>
      </c>
      <c r="B173" s="142" t="s">
        <v>98</v>
      </c>
      <c r="C173" s="22"/>
      <c r="D173" s="22" t="s">
        <v>414</v>
      </c>
      <c r="E173" s="118">
        <v>0</v>
      </c>
      <c r="F173" s="116">
        <v>0</v>
      </c>
      <c r="G173" s="143">
        <f t="shared" si="6"/>
        <v>0</v>
      </c>
    </row>
    <row r="174" spans="1:7" s="79" customFormat="1" ht="82.5" customHeight="1" hidden="1">
      <c r="A174" s="88" t="s">
        <v>302</v>
      </c>
      <c r="B174" s="142" t="s">
        <v>98</v>
      </c>
      <c r="C174" s="22"/>
      <c r="D174" s="22" t="s">
        <v>297</v>
      </c>
      <c r="E174" s="118" t="e">
        <f>E175+#REF!</f>
        <v>#REF!</v>
      </c>
      <c r="F174" s="116" t="e">
        <f>F175+#REF!</f>
        <v>#REF!</v>
      </c>
      <c r="G174" s="143" t="e">
        <f t="shared" si="6"/>
        <v>#REF!</v>
      </c>
    </row>
    <row r="175" spans="1:7" s="79" customFormat="1" ht="38.25" customHeight="1" hidden="1">
      <c r="A175" s="131" t="s">
        <v>137</v>
      </c>
      <c r="B175" s="142" t="s">
        <v>98</v>
      </c>
      <c r="C175" s="22"/>
      <c r="D175" s="22" t="s">
        <v>298</v>
      </c>
      <c r="E175" s="118">
        <f aca="true" t="shared" si="14" ref="E175:F177">E176</f>
        <v>0</v>
      </c>
      <c r="F175" s="116">
        <f t="shared" si="14"/>
        <v>0</v>
      </c>
      <c r="G175" s="143">
        <f t="shared" si="6"/>
        <v>0</v>
      </c>
    </row>
    <row r="176" spans="1:7" s="79" customFormat="1" ht="12.75" hidden="1">
      <c r="A176" s="126" t="s">
        <v>40</v>
      </c>
      <c r="B176" s="142" t="s">
        <v>98</v>
      </c>
      <c r="C176" s="22"/>
      <c r="D176" s="22" t="s">
        <v>299</v>
      </c>
      <c r="E176" s="118">
        <f t="shared" si="14"/>
        <v>0</v>
      </c>
      <c r="F176" s="116">
        <f t="shared" si="14"/>
        <v>0</v>
      </c>
      <c r="G176" s="143">
        <f t="shared" si="6"/>
        <v>0</v>
      </c>
    </row>
    <row r="177" spans="1:7" s="79" customFormat="1" ht="12.75" hidden="1">
      <c r="A177" s="126" t="s">
        <v>41</v>
      </c>
      <c r="B177" s="142" t="s">
        <v>98</v>
      </c>
      <c r="C177" s="22"/>
      <c r="D177" s="22" t="s">
        <v>300</v>
      </c>
      <c r="E177" s="118">
        <f t="shared" si="14"/>
        <v>0</v>
      </c>
      <c r="F177" s="116">
        <f t="shared" si="14"/>
        <v>0</v>
      </c>
      <c r="G177" s="143">
        <f t="shared" si="6"/>
        <v>0</v>
      </c>
    </row>
    <row r="178" spans="1:7" s="79" customFormat="1" ht="15" customHeight="1" hidden="1">
      <c r="A178" s="85" t="s">
        <v>42</v>
      </c>
      <c r="B178" s="142" t="s">
        <v>98</v>
      </c>
      <c r="C178" s="22"/>
      <c r="D178" s="22" t="s">
        <v>301</v>
      </c>
      <c r="E178" s="118">
        <v>0</v>
      </c>
      <c r="F178" s="116">
        <v>0</v>
      </c>
      <c r="G178" s="143">
        <f t="shared" si="6"/>
        <v>0</v>
      </c>
    </row>
    <row r="179" spans="1:7" s="79" customFormat="1" ht="96" customHeight="1">
      <c r="A179" s="88" t="s">
        <v>364</v>
      </c>
      <c r="B179" s="142" t="s">
        <v>98</v>
      </c>
      <c r="C179" s="22"/>
      <c r="D179" s="22" t="s">
        <v>677</v>
      </c>
      <c r="E179" s="118">
        <f>E180</f>
        <v>1022800</v>
      </c>
      <c r="F179" s="116">
        <f>F182</f>
        <v>0</v>
      </c>
      <c r="G179" s="143">
        <f t="shared" si="6"/>
        <v>1022800</v>
      </c>
    </row>
    <row r="180" spans="1:7" s="79" customFormat="1" ht="33" customHeight="1">
      <c r="A180" s="85" t="s">
        <v>541</v>
      </c>
      <c r="B180" s="142" t="s">
        <v>98</v>
      </c>
      <c r="C180" s="22"/>
      <c r="D180" s="22" t="s">
        <v>678</v>
      </c>
      <c r="E180" s="118">
        <f>E181</f>
        <v>1022800</v>
      </c>
      <c r="F180" s="116">
        <f>F181</f>
        <v>0</v>
      </c>
      <c r="G180" s="143">
        <f>E180-F180</f>
        <v>1022800</v>
      </c>
    </row>
    <row r="181" spans="1:7" s="79" customFormat="1" ht="27" customHeight="1">
      <c r="A181" s="85" t="s">
        <v>543</v>
      </c>
      <c r="B181" s="142" t="s">
        <v>98</v>
      </c>
      <c r="C181" s="22"/>
      <c r="D181" s="22" t="s">
        <v>679</v>
      </c>
      <c r="E181" s="118">
        <f>E182</f>
        <v>1022800</v>
      </c>
      <c r="F181" s="116">
        <f>F182</f>
        <v>0</v>
      </c>
      <c r="G181" s="143">
        <f>E181-F181</f>
        <v>1022800</v>
      </c>
    </row>
    <row r="182" spans="1:7" s="79" customFormat="1" ht="39" customHeight="1">
      <c r="A182" s="85" t="s">
        <v>269</v>
      </c>
      <c r="B182" s="142" t="s">
        <v>98</v>
      </c>
      <c r="C182" s="22"/>
      <c r="D182" s="22" t="s">
        <v>680</v>
      </c>
      <c r="E182" s="118">
        <v>1022800</v>
      </c>
      <c r="F182" s="116">
        <v>0</v>
      </c>
      <c r="G182" s="143">
        <f t="shared" si="6"/>
        <v>1022800</v>
      </c>
    </row>
    <row r="183" spans="1:7" s="79" customFormat="1" ht="68.25" customHeight="1">
      <c r="A183" s="85" t="s">
        <v>367</v>
      </c>
      <c r="B183" s="142" t="s">
        <v>98</v>
      </c>
      <c r="C183" s="22"/>
      <c r="D183" s="22" t="s">
        <v>681</v>
      </c>
      <c r="E183" s="118">
        <f>E187</f>
        <v>200000</v>
      </c>
      <c r="F183" s="116">
        <f>F184+F189</f>
        <v>70274.82</v>
      </c>
      <c r="G183" s="143">
        <f t="shared" si="6"/>
        <v>129725.18</v>
      </c>
    </row>
    <row r="184" spans="1:7" s="79" customFormat="1" ht="1.5" customHeight="1" hidden="1">
      <c r="A184" s="85" t="s">
        <v>269</v>
      </c>
      <c r="B184" s="142" t="s">
        <v>98</v>
      </c>
      <c r="C184" s="22"/>
      <c r="D184" s="22" t="s">
        <v>368</v>
      </c>
      <c r="E184" s="118">
        <f>E185</f>
        <v>0</v>
      </c>
      <c r="F184" s="116">
        <f>F185</f>
        <v>0</v>
      </c>
      <c r="G184" s="143">
        <f t="shared" si="6"/>
        <v>0</v>
      </c>
    </row>
    <row r="185" spans="1:7" s="79" customFormat="1" ht="17.25" customHeight="1" hidden="1">
      <c r="A185" s="85" t="s">
        <v>40</v>
      </c>
      <c r="B185" s="142" t="s">
        <v>98</v>
      </c>
      <c r="C185" s="22"/>
      <c r="D185" s="22" t="s">
        <v>369</v>
      </c>
      <c r="E185" s="118">
        <f>E186</f>
        <v>0</v>
      </c>
      <c r="F185" s="116">
        <f>F186</f>
        <v>0</v>
      </c>
      <c r="G185" s="143">
        <f t="shared" si="6"/>
        <v>0</v>
      </c>
    </row>
    <row r="186" spans="1:7" s="79" customFormat="1" ht="17.25" customHeight="1" hidden="1">
      <c r="A186" s="85" t="s">
        <v>44</v>
      </c>
      <c r="B186" s="142" t="s">
        <v>98</v>
      </c>
      <c r="C186" s="22"/>
      <c r="D186" s="22" t="s">
        <v>370</v>
      </c>
      <c r="E186" s="118">
        <v>0</v>
      </c>
      <c r="F186" s="116"/>
      <c r="G186" s="143">
        <f t="shared" si="6"/>
        <v>0</v>
      </c>
    </row>
    <row r="187" spans="1:7" s="79" customFormat="1" ht="35.25" customHeight="1">
      <c r="A187" s="85" t="s">
        <v>541</v>
      </c>
      <c r="B187" s="142" t="s">
        <v>98</v>
      </c>
      <c r="C187" s="22"/>
      <c r="D187" s="22" t="s">
        <v>682</v>
      </c>
      <c r="E187" s="118">
        <f>E188</f>
        <v>200000</v>
      </c>
      <c r="F187" s="116">
        <f>F188</f>
        <v>70274.82</v>
      </c>
      <c r="G187" s="143">
        <f>E187-F187</f>
        <v>129725.18</v>
      </c>
    </row>
    <row r="188" spans="1:7" s="79" customFormat="1" ht="33.75" customHeight="1">
      <c r="A188" s="85" t="s">
        <v>543</v>
      </c>
      <c r="B188" s="142" t="s">
        <v>98</v>
      </c>
      <c r="C188" s="22"/>
      <c r="D188" s="22" t="s">
        <v>683</v>
      </c>
      <c r="E188" s="118">
        <f>E189</f>
        <v>200000</v>
      </c>
      <c r="F188" s="116">
        <f>F189</f>
        <v>70274.82</v>
      </c>
      <c r="G188" s="143">
        <f>E188-F188</f>
        <v>129725.18</v>
      </c>
    </row>
    <row r="189" spans="1:7" s="79" customFormat="1" ht="42.75" customHeight="1">
      <c r="A189" s="85" t="s">
        <v>137</v>
      </c>
      <c r="B189" s="142" t="s">
        <v>98</v>
      </c>
      <c r="C189" s="22"/>
      <c r="D189" s="57" t="s">
        <v>684</v>
      </c>
      <c r="E189" s="118">
        <v>200000</v>
      </c>
      <c r="F189" s="118">
        <v>70274.82</v>
      </c>
      <c r="G189" s="143">
        <f t="shared" si="6"/>
        <v>129725.18</v>
      </c>
    </row>
    <row r="190" spans="1:7" s="79" customFormat="1" ht="98.25" customHeight="1">
      <c r="A190" s="96" t="s">
        <v>793</v>
      </c>
      <c r="B190" s="142" t="s">
        <v>98</v>
      </c>
      <c r="C190" s="22"/>
      <c r="D190" s="57" t="s">
        <v>794</v>
      </c>
      <c r="E190" s="118">
        <f aca="true" t="shared" si="15" ref="E190:F192">E191</f>
        <v>1485000</v>
      </c>
      <c r="F190" s="118">
        <f t="shared" si="15"/>
        <v>297000</v>
      </c>
      <c r="G190" s="143">
        <f>E190-F190</f>
        <v>1188000</v>
      </c>
    </row>
    <row r="191" spans="1:7" s="79" customFormat="1" ht="30" customHeight="1">
      <c r="A191" s="85" t="s">
        <v>541</v>
      </c>
      <c r="B191" s="142" t="s">
        <v>98</v>
      </c>
      <c r="C191" s="22"/>
      <c r="D191" s="57" t="s">
        <v>795</v>
      </c>
      <c r="E191" s="118">
        <f t="shared" si="15"/>
        <v>1485000</v>
      </c>
      <c r="F191" s="118">
        <f t="shared" si="15"/>
        <v>297000</v>
      </c>
      <c r="G191" s="143">
        <f>E191-F191</f>
        <v>1188000</v>
      </c>
    </row>
    <row r="192" spans="1:7" s="79" customFormat="1" ht="34.5" customHeight="1">
      <c r="A192" s="85" t="s">
        <v>543</v>
      </c>
      <c r="B192" s="142" t="s">
        <v>98</v>
      </c>
      <c r="C192" s="22"/>
      <c r="D192" s="57" t="s">
        <v>796</v>
      </c>
      <c r="E192" s="118">
        <f t="shared" si="15"/>
        <v>1485000</v>
      </c>
      <c r="F192" s="118">
        <f t="shared" si="15"/>
        <v>297000</v>
      </c>
      <c r="G192" s="143">
        <f>E192-F192</f>
        <v>1188000</v>
      </c>
    </row>
    <row r="193" spans="1:7" s="79" customFormat="1" ht="42.75" customHeight="1">
      <c r="A193" s="85" t="s">
        <v>137</v>
      </c>
      <c r="B193" s="142" t="s">
        <v>98</v>
      </c>
      <c r="C193" s="22"/>
      <c r="D193" s="57" t="s">
        <v>797</v>
      </c>
      <c r="E193" s="118">
        <v>1485000</v>
      </c>
      <c r="F193" s="118">
        <v>297000</v>
      </c>
      <c r="G193" s="143">
        <f>E193-F193</f>
        <v>1188000</v>
      </c>
    </row>
    <row r="194" spans="1:7" s="79" customFormat="1" ht="15" customHeight="1">
      <c r="A194" s="85" t="s">
        <v>69</v>
      </c>
      <c r="B194" s="142" t="s">
        <v>98</v>
      </c>
      <c r="C194" s="22"/>
      <c r="D194" s="22" t="s">
        <v>685</v>
      </c>
      <c r="E194" s="119">
        <f>E196+E268</f>
        <v>45198200</v>
      </c>
      <c r="F194" s="117">
        <f>F196+F268</f>
        <v>26906699.22</v>
      </c>
      <c r="G194" s="143">
        <f t="shared" si="6"/>
        <v>18291500.78</v>
      </c>
    </row>
    <row r="195" spans="1:7" s="79" customFormat="1" ht="52.5" customHeight="1">
      <c r="A195" s="87" t="s">
        <v>675</v>
      </c>
      <c r="B195" s="142" t="s">
        <v>98</v>
      </c>
      <c r="C195" s="22"/>
      <c r="D195" s="22" t="s">
        <v>686</v>
      </c>
      <c r="E195" s="119">
        <f>E196</f>
        <v>45198200</v>
      </c>
      <c r="F195" s="117">
        <f>F196</f>
        <v>26906699.22</v>
      </c>
      <c r="G195" s="143">
        <f>E195-F195</f>
        <v>18291500.78</v>
      </c>
    </row>
    <row r="196" spans="1:7" s="79" customFormat="1" ht="25.5" customHeight="1">
      <c r="A196" s="133" t="s">
        <v>687</v>
      </c>
      <c r="B196" s="142" t="s">
        <v>98</v>
      </c>
      <c r="C196" s="22"/>
      <c r="D196" s="22" t="s">
        <v>688</v>
      </c>
      <c r="E196" s="118">
        <f>E214+E218+E240+E243+E276+E210+E212+E238+E274+E280+E283+E285</f>
        <v>45198200</v>
      </c>
      <c r="F196" s="116">
        <f>F214+F223+F243+F276+F240+F280</f>
        <v>26906699.22</v>
      </c>
      <c r="G196" s="143">
        <f t="shared" si="6"/>
        <v>18291500.78</v>
      </c>
    </row>
    <row r="197" spans="1:7" s="79" customFormat="1" ht="94.5" customHeight="1" hidden="1">
      <c r="A197" s="132" t="s">
        <v>304</v>
      </c>
      <c r="B197" s="142" t="s">
        <v>98</v>
      </c>
      <c r="C197" s="22"/>
      <c r="D197" s="22" t="s">
        <v>303</v>
      </c>
      <c r="E197" s="118">
        <f aca="true" t="shared" si="16" ref="E197:F199">E198</f>
        <v>0</v>
      </c>
      <c r="F197" s="116">
        <f t="shared" si="16"/>
        <v>0</v>
      </c>
      <c r="G197" s="143">
        <f t="shared" si="6"/>
        <v>0</v>
      </c>
    </row>
    <row r="198" spans="1:7" s="79" customFormat="1" ht="36" customHeight="1" hidden="1">
      <c r="A198" s="85" t="s">
        <v>305</v>
      </c>
      <c r="B198" s="142" t="s">
        <v>98</v>
      </c>
      <c r="C198" s="22"/>
      <c r="D198" s="22" t="s">
        <v>306</v>
      </c>
      <c r="E198" s="118">
        <f t="shared" si="16"/>
        <v>0</v>
      </c>
      <c r="F198" s="116">
        <f t="shared" si="16"/>
        <v>0</v>
      </c>
      <c r="G198" s="143">
        <f t="shared" si="6"/>
        <v>0</v>
      </c>
    </row>
    <row r="199" spans="1:7" s="79" customFormat="1" ht="15" customHeight="1" hidden="1">
      <c r="A199" s="85" t="s">
        <v>45</v>
      </c>
      <c r="B199" s="142" t="s">
        <v>98</v>
      </c>
      <c r="C199" s="22"/>
      <c r="D199" s="22" t="s">
        <v>307</v>
      </c>
      <c r="E199" s="118">
        <f t="shared" si="16"/>
        <v>0</v>
      </c>
      <c r="F199" s="116">
        <f t="shared" si="16"/>
        <v>0</v>
      </c>
      <c r="G199" s="143">
        <f t="shared" si="6"/>
        <v>0</v>
      </c>
    </row>
    <row r="200" spans="1:7" s="79" customFormat="1" ht="15" customHeight="1" hidden="1">
      <c r="A200" s="85" t="s">
        <v>46</v>
      </c>
      <c r="B200" s="142" t="s">
        <v>98</v>
      </c>
      <c r="C200" s="22"/>
      <c r="D200" s="22" t="s">
        <v>308</v>
      </c>
      <c r="E200" s="118">
        <v>0</v>
      </c>
      <c r="F200" s="116">
        <v>0</v>
      </c>
      <c r="G200" s="143">
        <f t="shared" si="6"/>
        <v>0</v>
      </c>
    </row>
    <row r="201" spans="1:7" s="79" customFormat="1" ht="124.5" customHeight="1" hidden="1">
      <c r="A201" s="88" t="s">
        <v>309</v>
      </c>
      <c r="B201" s="142" t="s">
        <v>98</v>
      </c>
      <c r="C201" s="22"/>
      <c r="D201" s="22" t="s">
        <v>310</v>
      </c>
      <c r="E201" s="118">
        <f aca="true" t="shared" si="17" ref="E201:F204">E202</f>
        <v>0</v>
      </c>
      <c r="F201" s="116">
        <f t="shared" si="17"/>
        <v>0</v>
      </c>
      <c r="G201" s="143">
        <f aca="true" t="shared" si="18" ref="G201:G217">E201-F201</f>
        <v>0</v>
      </c>
    </row>
    <row r="202" spans="1:7" s="79" customFormat="1" ht="34.5" customHeight="1" hidden="1">
      <c r="A202" s="85" t="s">
        <v>269</v>
      </c>
      <c r="B202" s="142" t="s">
        <v>98</v>
      </c>
      <c r="C202" s="22"/>
      <c r="D202" s="22" t="s">
        <v>311</v>
      </c>
      <c r="E202" s="118">
        <f t="shared" si="17"/>
        <v>0</v>
      </c>
      <c r="F202" s="116">
        <f t="shared" si="17"/>
        <v>0</v>
      </c>
      <c r="G202" s="143">
        <f t="shared" si="18"/>
        <v>0</v>
      </c>
    </row>
    <row r="203" spans="1:7" s="79" customFormat="1" ht="15" customHeight="1" hidden="1">
      <c r="A203" s="85" t="s">
        <v>40</v>
      </c>
      <c r="B203" s="142" t="s">
        <v>98</v>
      </c>
      <c r="C203" s="22"/>
      <c r="D203" s="22" t="s">
        <v>312</v>
      </c>
      <c r="E203" s="118">
        <f t="shared" si="17"/>
        <v>0</v>
      </c>
      <c r="F203" s="116">
        <f t="shared" si="17"/>
        <v>0</v>
      </c>
      <c r="G203" s="143">
        <f t="shared" si="18"/>
        <v>0</v>
      </c>
    </row>
    <row r="204" spans="1:7" s="79" customFormat="1" ht="14.25" customHeight="1" hidden="1">
      <c r="A204" s="88" t="s">
        <v>41</v>
      </c>
      <c r="B204" s="142" t="s">
        <v>98</v>
      </c>
      <c r="C204" s="22"/>
      <c r="D204" s="22" t="s">
        <v>313</v>
      </c>
      <c r="E204" s="118">
        <f t="shared" si="17"/>
        <v>0</v>
      </c>
      <c r="F204" s="116">
        <f t="shared" si="17"/>
        <v>0</v>
      </c>
      <c r="G204" s="143">
        <f t="shared" si="18"/>
        <v>0</v>
      </c>
    </row>
    <row r="205" spans="1:7" s="79" customFormat="1" ht="15.75" customHeight="1" hidden="1">
      <c r="A205" s="88" t="s">
        <v>139</v>
      </c>
      <c r="B205" s="142" t="s">
        <v>98</v>
      </c>
      <c r="C205" s="22"/>
      <c r="D205" s="22" t="s">
        <v>314</v>
      </c>
      <c r="E205" s="118">
        <v>0</v>
      </c>
      <c r="F205" s="116">
        <v>0</v>
      </c>
      <c r="G205" s="143">
        <f t="shared" si="18"/>
        <v>0</v>
      </c>
    </row>
    <row r="206" spans="1:7" s="79" customFormat="1" ht="120" customHeight="1" hidden="1">
      <c r="A206" s="127" t="s">
        <v>315</v>
      </c>
      <c r="B206" s="142" t="s">
        <v>98</v>
      </c>
      <c r="C206" s="22"/>
      <c r="D206" s="22" t="s">
        <v>316</v>
      </c>
      <c r="E206" s="118">
        <f aca="true" t="shared" si="19" ref="E206:F208">E207</f>
        <v>0</v>
      </c>
      <c r="F206" s="116">
        <f t="shared" si="19"/>
        <v>0</v>
      </c>
      <c r="G206" s="143">
        <f t="shared" si="18"/>
        <v>0</v>
      </c>
    </row>
    <row r="207" spans="1:7" s="79" customFormat="1" ht="36" customHeight="1" hidden="1">
      <c r="A207" s="85" t="s">
        <v>269</v>
      </c>
      <c r="B207" s="142" t="s">
        <v>98</v>
      </c>
      <c r="C207" s="22"/>
      <c r="D207" s="22" t="s">
        <v>317</v>
      </c>
      <c r="E207" s="118">
        <f t="shared" si="19"/>
        <v>0</v>
      </c>
      <c r="F207" s="116">
        <f t="shared" si="19"/>
        <v>0</v>
      </c>
      <c r="G207" s="143">
        <f t="shared" si="18"/>
        <v>0</v>
      </c>
    </row>
    <row r="208" spans="1:7" s="79" customFormat="1" ht="15" customHeight="1" hidden="1">
      <c r="A208" s="131" t="s">
        <v>45</v>
      </c>
      <c r="B208" s="142" t="s">
        <v>98</v>
      </c>
      <c r="C208" s="22"/>
      <c r="D208" s="22" t="s">
        <v>318</v>
      </c>
      <c r="E208" s="118">
        <f t="shared" si="19"/>
        <v>0</v>
      </c>
      <c r="F208" s="116">
        <f t="shared" si="19"/>
        <v>0</v>
      </c>
      <c r="G208" s="143">
        <f t="shared" si="18"/>
        <v>0</v>
      </c>
    </row>
    <row r="209" spans="1:7" s="79" customFormat="1" ht="20.25" customHeight="1" hidden="1">
      <c r="A209" s="131" t="s">
        <v>46</v>
      </c>
      <c r="B209" s="142" t="s">
        <v>98</v>
      </c>
      <c r="C209" s="22"/>
      <c r="D209" s="22" t="s">
        <v>319</v>
      </c>
      <c r="E209" s="118">
        <v>0</v>
      </c>
      <c r="F209" s="116">
        <v>0</v>
      </c>
      <c r="G209" s="143">
        <f t="shared" si="18"/>
        <v>0</v>
      </c>
    </row>
    <row r="210" spans="1:7" s="79" customFormat="1" ht="136.5" customHeight="1">
      <c r="A210" s="185" t="s">
        <v>827</v>
      </c>
      <c r="B210" s="142" t="s">
        <v>98</v>
      </c>
      <c r="C210" s="22"/>
      <c r="D210" s="22" t="s">
        <v>828</v>
      </c>
      <c r="E210" s="118">
        <f>E211</f>
        <v>1000000</v>
      </c>
      <c r="F210" s="116">
        <v>0</v>
      </c>
      <c r="G210" s="143">
        <f t="shared" si="18"/>
        <v>1000000</v>
      </c>
    </row>
    <row r="211" spans="1:7" s="79" customFormat="1" ht="45" customHeight="1">
      <c r="A211" s="85" t="s">
        <v>269</v>
      </c>
      <c r="B211" s="142" t="s">
        <v>98</v>
      </c>
      <c r="C211" s="22"/>
      <c r="D211" s="22" t="s">
        <v>829</v>
      </c>
      <c r="E211" s="118">
        <v>1000000</v>
      </c>
      <c r="F211" s="116">
        <v>0</v>
      </c>
      <c r="G211" s="143">
        <f t="shared" si="18"/>
        <v>1000000</v>
      </c>
    </row>
    <row r="212" spans="1:7" s="79" customFormat="1" ht="141" customHeight="1">
      <c r="A212" s="186" t="s">
        <v>830</v>
      </c>
      <c r="B212" s="142" t="s">
        <v>98</v>
      </c>
      <c r="C212" s="22"/>
      <c r="D212" s="22" t="s">
        <v>831</v>
      </c>
      <c r="E212" s="118">
        <f>E213</f>
        <v>175000</v>
      </c>
      <c r="F212" s="116">
        <v>0</v>
      </c>
      <c r="G212" s="143">
        <f t="shared" si="18"/>
        <v>175000</v>
      </c>
    </row>
    <row r="213" spans="1:7" s="79" customFormat="1" ht="27.75" customHeight="1">
      <c r="A213" s="85" t="s">
        <v>269</v>
      </c>
      <c r="B213" s="142" t="s">
        <v>98</v>
      </c>
      <c r="C213" s="22"/>
      <c r="D213" s="22" t="s">
        <v>832</v>
      </c>
      <c r="E213" s="118">
        <v>175000</v>
      </c>
      <c r="F213" s="116">
        <v>0</v>
      </c>
      <c r="G213" s="143">
        <f t="shared" si="18"/>
        <v>175000</v>
      </c>
    </row>
    <row r="214" spans="1:7" s="79" customFormat="1" ht="102.75" customHeight="1">
      <c r="A214" s="134" t="s">
        <v>689</v>
      </c>
      <c r="B214" s="142" t="s">
        <v>98</v>
      </c>
      <c r="C214" s="22"/>
      <c r="D214" s="22" t="s">
        <v>690</v>
      </c>
      <c r="E214" s="118">
        <f>E215</f>
        <v>0</v>
      </c>
      <c r="F214" s="116">
        <v>0</v>
      </c>
      <c r="G214" s="143">
        <f t="shared" si="18"/>
        <v>0</v>
      </c>
    </row>
    <row r="215" spans="1:7" s="79" customFormat="1" ht="27" customHeight="1">
      <c r="A215" s="85" t="s">
        <v>541</v>
      </c>
      <c r="B215" s="142" t="s">
        <v>98</v>
      </c>
      <c r="C215" s="22"/>
      <c r="D215" s="22" t="s">
        <v>691</v>
      </c>
      <c r="E215" s="118">
        <f>E216</f>
        <v>0</v>
      </c>
      <c r="F215" s="116">
        <v>0</v>
      </c>
      <c r="G215" s="143">
        <f t="shared" si="18"/>
        <v>0</v>
      </c>
    </row>
    <row r="216" spans="1:7" s="79" customFormat="1" ht="33" customHeight="1">
      <c r="A216" s="85" t="s">
        <v>543</v>
      </c>
      <c r="B216" s="142" t="s">
        <v>98</v>
      </c>
      <c r="C216" s="22"/>
      <c r="D216" s="22" t="s">
        <v>692</v>
      </c>
      <c r="E216" s="118">
        <f>E217</f>
        <v>0</v>
      </c>
      <c r="F216" s="116">
        <v>0</v>
      </c>
      <c r="G216" s="143">
        <f t="shared" si="18"/>
        <v>0</v>
      </c>
    </row>
    <row r="217" spans="1:7" s="79" customFormat="1" ht="37.5" customHeight="1">
      <c r="A217" s="85" t="s">
        <v>269</v>
      </c>
      <c r="B217" s="142" t="s">
        <v>98</v>
      </c>
      <c r="C217" s="22"/>
      <c r="D217" s="22" t="s">
        <v>693</v>
      </c>
      <c r="E217" s="118">
        <v>0</v>
      </c>
      <c r="F217" s="116">
        <v>0</v>
      </c>
      <c r="G217" s="143">
        <f t="shared" si="18"/>
        <v>0</v>
      </c>
    </row>
    <row r="218" spans="1:7" s="79" customFormat="1" ht="108" customHeight="1">
      <c r="A218" s="88" t="s">
        <v>321</v>
      </c>
      <c r="B218" s="142" t="s">
        <v>98</v>
      </c>
      <c r="C218" s="22"/>
      <c r="D218" s="22" t="s">
        <v>694</v>
      </c>
      <c r="E218" s="118">
        <f>E223</f>
        <v>3641300</v>
      </c>
      <c r="F218" s="116">
        <f>F223</f>
        <v>1620704.22</v>
      </c>
      <c r="G218" s="143">
        <f aca="true" t="shared" si="20" ref="G218:G298">E218-F218</f>
        <v>2020595.78</v>
      </c>
    </row>
    <row r="219" spans="1:7" s="79" customFormat="1" ht="33" customHeight="1" hidden="1">
      <c r="A219" s="131" t="s">
        <v>137</v>
      </c>
      <c r="B219" s="142" t="s">
        <v>98</v>
      </c>
      <c r="C219" s="22"/>
      <c r="D219" s="22" t="s">
        <v>371</v>
      </c>
      <c r="E219" s="118">
        <f aca="true" t="shared" si="21" ref="E219:F221">E220</f>
        <v>0</v>
      </c>
      <c r="F219" s="116">
        <f t="shared" si="21"/>
        <v>0</v>
      </c>
      <c r="G219" s="143">
        <f t="shared" si="20"/>
        <v>0</v>
      </c>
    </row>
    <row r="220" spans="1:7" s="79" customFormat="1" ht="15" customHeight="1" hidden="1">
      <c r="A220" s="126" t="s">
        <v>40</v>
      </c>
      <c r="B220" s="142" t="s">
        <v>98</v>
      </c>
      <c r="C220" s="22"/>
      <c r="D220" s="22" t="s">
        <v>372</v>
      </c>
      <c r="E220" s="118">
        <f t="shared" si="21"/>
        <v>0</v>
      </c>
      <c r="F220" s="116">
        <f t="shared" si="21"/>
        <v>0</v>
      </c>
      <c r="G220" s="143">
        <f t="shared" si="20"/>
        <v>0</v>
      </c>
    </row>
    <row r="221" spans="1:7" s="79" customFormat="1" ht="15" customHeight="1" hidden="1">
      <c r="A221" s="126" t="s">
        <v>41</v>
      </c>
      <c r="B221" s="142" t="s">
        <v>98</v>
      </c>
      <c r="C221" s="22"/>
      <c r="D221" s="22" t="s">
        <v>373</v>
      </c>
      <c r="E221" s="118">
        <f t="shared" si="21"/>
        <v>0</v>
      </c>
      <c r="F221" s="116">
        <f t="shared" si="21"/>
        <v>0</v>
      </c>
      <c r="G221" s="143">
        <f t="shared" si="20"/>
        <v>0</v>
      </c>
    </row>
    <row r="222" spans="1:7" s="79" customFormat="1" ht="12.75" customHeight="1" hidden="1">
      <c r="A222" s="88" t="s">
        <v>43</v>
      </c>
      <c r="B222" s="142" t="s">
        <v>98</v>
      </c>
      <c r="C222" s="22"/>
      <c r="D222" s="22" t="s">
        <v>374</v>
      </c>
      <c r="E222" s="118">
        <v>0</v>
      </c>
      <c r="F222" s="116">
        <v>0</v>
      </c>
      <c r="G222" s="143">
        <f t="shared" si="20"/>
        <v>0</v>
      </c>
    </row>
    <row r="223" spans="1:7" s="79" customFormat="1" ht="12.75" customHeight="1">
      <c r="A223" s="85" t="s">
        <v>541</v>
      </c>
      <c r="B223" s="142" t="s">
        <v>98</v>
      </c>
      <c r="C223" s="22"/>
      <c r="D223" s="22" t="s">
        <v>695</v>
      </c>
      <c r="E223" s="118">
        <f>E224</f>
        <v>3641300</v>
      </c>
      <c r="F223" s="116">
        <f>F224</f>
        <v>1620704.22</v>
      </c>
      <c r="G223" s="143">
        <f>E223-F223</f>
        <v>2020595.78</v>
      </c>
    </row>
    <row r="224" spans="1:7" s="79" customFormat="1" ht="12.75" customHeight="1">
      <c r="A224" s="85" t="s">
        <v>543</v>
      </c>
      <c r="B224" s="142" t="s">
        <v>98</v>
      </c>
      <c r="C224" s="22"/>
      <c r="D224" s="22" t="s">
        <v>696</v>
      </c>
      <c r="E224" s="118">
        <f>E226+E225</f>
        <v>3641300</v>
      </c>
      <c r="F224" s="116">
        <f>F225+F226</f>
        <v>1620704.22</v>
      </c>
      <c r="G224" s="143">
        <f>E224-F224</f>
        <v>2020595.78</v>
      </c>
    </row>
    <row r="225" spans="1:7" s="79" customFormat="1" ht="12.75" customHeight="1">
      <c r="A225" s="85" t="s">
        <v>137</v>
      </c>
      <c r="B225" s="142" t="s">
        <v>98</v>
      </c>
      <c r="C225" s="22"/>
      <c r="D225" s="22" t="s">
        <v>782</v>
      </c>
      <c r="E225" s="118">
        <v>63900</v>
      </c>
      <c r="F225" s="116">
        <v>33065</v>
      </c>
      <c r="G225" s="143">
        <f>E225-F225</f>
        <v>30835</v>
      </c>
    </row>
    <row r="226" spans="1:7" s="79" customFormat="1" ht="39" customHeight="1">
      <c r="A226" s="85" t="s">
        <v>269</v>
      </c>
      <c r="B226" s="142" t="s">
        <v>98</v>
      </c>
      <c r="C226" s="22"/>
      <c r="D226" s="22" t="s">
        <v>697</v>
      </c>
      <c r="E226" s="118">
        <v>3577400</v>
      </c>
      <c r="F226" s="116">
        <f>1620704.22-33065</f>
        <v>1587639.22</v>
      </c>
      <c r="G226" s="143">
        <f>E226-F226</f>
        <v>1989760.78</v>
      </c>
    </row>
    <row r="227" spans="1:7" s="79" customFormat="1" ht="12.75" hidden="1">
      <c r="A227" s="88" t="s">
        <v>45</v>
      </c>
      <c r="B227" s="142" t="s">
        <v>98</v>
      </c>
      <c r="C227" s="22"/>
      <c r="D227" s="22" t="s">
        <v>383</v>
      </c>
      <c r="E227" s="118">
        <f>E228+E229</f>
        <v>0</v>
      </c>
      <c r="F227" s="116">
        <f>F228+F229</f>
        <v>0</v>
      </c>
      <c r="G227" s="143">
        <f aca="true" t="shared" si="22" ref="G227:G239">E227-F227</f>
        <v>0</v>
      </c>
    </row>
    <row r="228" spans="1:7" s="79" customFormat="1" ht="12.75" hidden="1">
      <c r="A228" s="127" t="s">
        <v>46</v>
      </c>
      <c r="B228" s="142" t="s">
        <v>98</v>
      </c>
      <c r="C228" s="22"/>
      <c r="D228" s="22" t="s">
        <v>381</v>
      </c>
      <c r="E228" s="118">
        <v>0</v>
      </c>
      <c r="F228" s="116">
        <v>0</v>
      </c>
      <c r="G228" s="143">
        <f t="shared" si="22"/>
        <v>0</v>
      </c>
    </row>
    <row r="229" spans="1:7" s="79" customFormat="1" ht="12.75" hidden="1">
      <c r="A229" s="127" t="s">
        <v>47</v>
      </c>
      <c r="B229" s="142" t="s">
        <v>98</v>
      </c>
      <c r="C229" s="22"/>
      <c r="D229" s="22" t="s">
        <v>382</v>
      </c>
      <c r="E229" s="118">
        <v>0</v>
      </c>
      <c r="F229" s="116">
        <v>0</v>
      </c>
      <c r="G229" s="143">
        <f t="shared" si="22"/>
        <v>0</v>
      </c>
    </row>
    <row r="230" spans="1:7" s="79" customFormat="1" ht="36" hidden="1">
      <c r="A230" s="127" t="s">
        <v>290</v>
      </c>
      <c r="B230" s="142" t="s">
        <v>98</v>
      </c>
      <c r="C230" s="22"/>
      <c r="D230" s="22" t="s">
        <v>415</v>
      </c>
      <c r="E230" s="118" t="e">
        <f>#REF!</f>
        <v>#REF!</v>
      </c>
      <c r="F230" s="116" t="e">
        <f>#REF!</f>
        <v>#REF!</v>
      </c>
      <c r="G230" s="143" t="e">
        <f t="shared" si="22"/>
        <v>#REF!</v>
      </c>
    </row>
    <row r="231" spans="1:7" s="79" customFormat="1" ht="109.5" customHeight="1" hidden="1">
      <c r="A231" s="88" t="s">
        <v>323</v>
      </c>
      <c r="B231" s="142" t="s">
        <v>98</v>
      </c>
      <c r="C231" s="22"/>
      <c r="D231" s="22" t="s">
        <v>379</v>
      </c>
      <c r="E231" s="118">
        <f>E233</f>
        <v>0</v>
      </c>
      <c r="F231" s="116">
        <f>F233</f>
        <v>0</v>
      </c>
      <c r="G231" s="143">
        <f t="shared" si="22"/>
        <v>0</v>
      </c>
    </row>
    <row r="232" spans="1:7" s="79" customFormat="1" ht="12.75" hidden="1">
      <c r="A232" s="74" t="s">
        <v>139</v>
      </c>
      <c r="B232" s="142" t="s">
        <v>98</v>
      </c>
      <c r="C232" s="22"/>
      <c r="D232" s="22" t="s">
        <v>206</v>
      </c>
      <c r="E232" s="118">
        <v>0</v>
      </c>
      <c r="F232" s="116">
        <v>1</v>
      </c>
      <c r="G232" s="143">
        <f t="shared" si="22"/>
        <v>-1</v>
      </c>
    </row>
    <row r="233" spans="1:7" s="79" customFormat="1" ht="24" customHeight="1" hidden="1">
      <c r="A233" s="85" t="s">
        <v>130</v>
      </c>
      <c r="B233" s="142" t="s">
        <v>98</v>
      </c>
      <c r="C233" s="22"/>
      <c r="D233" s="22" t="s">
        <v>378</v>
      </c>
      <c r="E233" s="118">
        <f>E234</f>
        <v>0</v>
      </c>
      <c r="F233" s="116">
        <f>F234</f>
        <v>0</v>
      </c>
      <c r="G233" s="143">
        <f t="shared" si="22"/>
        <v>0</v>
      </c>
    </row>
    <row r="234" spans="1:7" s="79" customFormat="1" ht="12.75" hidden="1">
      <c r="A234" s="85" t="s">
        <v>40</v>
      </c>
      <c r="B234" s="142" t="s">
        <v>98</v>
      </c>
      <c r="C234" s="22"/>
      <c r="D234" s="22" t="s">
        <v>377</v>
      </c>
      <c r="E234" s="118">
        <f>E235</f>
        <v>0</v>
      </c>
      <c r="F234" s="116">
        <f>F235</f>
        <v>0</v>
      </c>
      <c r="G234" s="143">
        <f t="shared" si="22"/>
        <v>0</v>
      </c>
    </row>
    <row r="235" spans="1:7" s="79" customFormat="1" ht="12.75" hidden="1">
      <c r="A235" s="85" t="s">
        <v>41</v>
      </c>
      <c r="B235" s="142" t="s">
        <v>98</v>
      </c>
      <c r="C235" s="22"/>
      <c r="D235" s="22" t="s">
        <v>376</v>
      </c>
      <c r="E235" s="118">
        <f>E237</f>
        <v>0</v>
      </c>
      <c r="F235" s="116">
        <f>F237</f>
        <v>0</v>
      </c>
      <c r="G235" s="143">
        <f t="shared" si="22"/>
        <v>0</v>
      </c>
    </row>
    <row r="236" spans="1:7" s="79" customFormat="1" ht="12.75" hidden="1">
      <c r="A236" s="85" t="s">
        <v>42</v>
      </c>
      <c r="B236" s="142" t="s">
        <v>98</v>
      </c>
      <c r="C236" s="22"/>
      <c r="D236" s="22" t="s">
        <v>207</v>
      </c>
      <c r="E236" s="118">
        <v>0</v>
      </c>
      <c r="F236" s="116">
        <v>0</v>
      </c>
      <c r="G236" s="143">
        <f t="shared" si="22"/>
        <v>0</v>
      </c>
    </row>
    <row r="237" spans="1:7" s="79" customFormat="1" ht="12.75" hidden="1">
      <c r="A237" s="74" t="s">
        <v>42</v>
      </c>
      <c r="B237" s="142" t="s">
        <v>98</v>
      </c>
      <c r="C237" s="22"/>
      <c r="D237" s="22" t="s">
        <v>375</v>
      </c>
      <c r="E237" s="118">
        <v>0</v>
      </c>
      <c r="F237" s="116">
        <v>0</v>
      </c>
      <c r="G237" s="143">
        <f t="shared" si="22"/>
        <v>0</v>
      </c>
    </row>
    <row r="238" spans="1:7" s="79" customFormat="1" ht="132">
      <c r="A238" s="187" t="s">
        <v>833</v>
      </c>
      <c r="B238" s="142" t="s">
        <v>98</v>
      </c>
      <c r="C238" s="22"/>
      <c r="D238" s="22" t="s">
        <v>834</v>
      </c>
      <c r="E238" s="118">
        <f>E239</f>
        <v>1427200</v>
      </c>
      <c r="F238" s="116">
        <v>0</v>
      </c>
      <c r="G238" s="143">
        <f t="shared" si="22"/>
        <v>1427200</v>
      </c>
    </row>
    <row r="239" spans="1:7" s="79" customFormat="1" ht="36">
      <c r="A239" s="85" t="s">
        <v>137</v>
      </c>
      <c r="B239" s="142" t="s">
        <v>98</v>
      </c>
      <c r="C239" s="22"/>
      <c r="D239" s="22" t="s">
        <v>835</v>
      </c>
      <c r="E239" s="118">
        <v>1427200</v>
      </c>
      <c r="F239" s="116">
        <v>0</v>
      </c>
      <c r="G239" s="143">
        <f t="shared" si="22"/>
        <v>1427200</v>
      </c>
    </row>
    <row r="240" spans="1:7" s="79" customFormat="1" ht="84">
      <c r="A240" s="74" t="s">
        <v>380</v>
      </c>
      <c r="B240" s="142" t="s">
        <v>98</v>
      </c>
      <c r="C240" s="22"/>
      <c r="D240" s="22" t="s">
        <v>698</v>
      </c>
      <c r="E240" s="118">
        <f>E241</f>
        <v>300000</v>
      </c>
      <c r="F240" s="116">
        <f>F241</f>
        <v>59960</v>
      </c>
      <c r="G240" s="143">
        <f>E240-F240</f>
        <v>240040</v>
      </c>
    </row>
    <row r="241" spans="1:7" s="79" customFormat="1" ht="12.75">
      <c r="A241" s="85" t="s">
        <v>36</v>
      </c>
      <c r="B241" s="142" t="s">
        <v>98</v>
      </c>
      <c r="C241" s="22"/>
      <c r="D241" s="22" t="s">
        <v>699</v>
      </c>
      <c r="E241" s="118">
        <f>E242</f>
        <v>300000</v>
      </c>
      <c r="F241" s="116">
        <f>F242</f>
        <v>59960</v>
      </c>
      <c r="G241" s="143">
        <f t="shared" si="20"/>
        <v>240040</v>
      </c>
    </row>
    <row r="242" spans="1:7" s="79" customFormat="1" ht="36">
      <c r="A242" s="74" t="s">
        <v>320</v>
      </c>
      <c r="B242" s="142" t="s">
        <v>98</v>
      </c>
      <c r="C242" s="22"/>
      <c r="D242" s="22" t="s">
        <v>700</v>
      </c>
      <c r="E242" s="118">
        <v>300000</v>
      </c>
      <c r="F242" s="116">
        <v>59960</v>
      </c>
      <c r="G242" s="143">
        <f t="shared" si="20"/>
        <v>240040</v>
      </c>
    </row>
    <row r="243" spans="1:7" s="79" customFormat="1" ht="132">
      <c r="A243" s="88" t="s">
        <v>701</v>
      </c>
      <c r="B243" s="142" t="s">
        <v>98</v>
      </c>
      <c r="C243" s="22"/>
      <c r="D243" s="22" t="s">
        <v>702</v>
      </c>
      <c r="E243" s="118">
        <f>E265</f>
        <v>23530000</v>
      </c>
      <c r="F243" s="116">
        <f>F265</f>
        <v>23530000</v>
      </c>
      <c r="G243" s="143">
        <f t="shared" si="20"/>
        <v>0</v>
      </c>
    </row>
    <row r="244" spans="1:7" s="79" customFormat="1" ht="36" hidden="1">
      <c r="A244" s="74" t="s">
        <v>384</v>
      </c>
      <c r="B244" s="142" t="s">
        <v>98</v>
      </c>
      <c r="C244" s="22"/>
      <c r="D244" s="22" t="s">
        <v>385</v>
      </c>
      <c r="E244" s="118">
        <f>E245</f>
        <v>0</v>
      </c>
      <c r="F244" s="116">
        <f>F245</f>
        <v>0</v>
      </c>
      <c r="G244" s="143">
        <f t="shared" si="20"/>
        <v>0</v>
      </c>
    </row>
    <row r="245" spans="1:7" s="79" customFormat="1" ht="36" hidden="1">
      <c r="A245" s="74" t="s">
        <v>386</v>
      </c>
      <c r="B245" s="142" t="s">
        <v>98</v>
      </c>
      <c r="C245" s="22"/>
      <c r="D245" s="22" t="s">
        <v>387</v>
      </c>
      <c r="E245" s="118">
        <f>E246+E249</f>
        <v>0</v>
      </c>
      <c r="F245" s="116">
        <f>F246+F249</f>
        <v>0</v>
      </c>
      <c r="G245" s="143">
        <f t="shared" si="20"/>
        <v>0</v>
      </c>
    </row>
    <row r="246" spans="1:7" s="79" customFormat="1" ht="12.75" hidden="1">
      <c r="A246" s="74" t="s">
        <v>40</v>
      </c>
      <c r="B246" s="142" t="s">
        <v>98</v>
      </c>
      <c r="C246" s="22"/>
      <c r="D246" s="22" t="s">
        <v>388</v>
      </c>
      <c r="E246" s="118">
        <f>E247</f>
        <v>0</v>
      </c>
      <c r="F246" s="116">
        <f>F247</f>
        <v>0</v>
      </c>
      <c r="G246" s="143">
        <f t="shared" si="20"/>
        <v>0</v>
      </c>
    </row>
    <row r="247" spans="1:7" s="79" customFormat="1" ht="12.75" hidden="1">
      <c r="A247" s="74" t="s">
        <v>322</v>
      </c>
      <c r="B247" s="142" t="s">
        <v>98</v>
      </c>
      <c r="C247" s="22"/>
      <c r="D247" s="22" t="s">
        <v>389</v>
      </c>
      <c r="E247" s="118">
        <f>E248</f>
        <v>0</v>
      </c>
      <c r="F247" s="116">
        <f>F248</f>
        <v>0</v>
      </c>
      <c r="G247" s="143">
        <f t="shared" si="20"/>
        <v>0</v>
      </c>
    </row>
    <row r="248" spans="1:7" s="79" customFormat="1" ht="12.75" hidden="1">
      <c r="A248" s="74" t="s">
        <v>139</v>
      </c>
      <c r="B248" s="142" t="s">
        <v>98</v>
      </c>
      <c r="C248" s="22"/>
      <c r="D248" s="22" t="s">
        <v>390</v>
      </c>
      <c r="E248" s="118">
        <v>0</v>
      </c>
      <c r="F248" s="116">
        <v>0</v>
      </c>
      <c r="G248" s="143">
        <f t="shared" si="20"/>
        <v>0</v>
      </c>
    </row>
    <row r="249" spans="1:7" s="79" customFormat="1" ht="35.25" customHeight="1" hidden="1">
      <c r="A249" s="74" t="s">
        <v>320</v>
      </c>
      <c r="B249" s="142" t="s">
        <v>98</v>
      </c>
      <c r="C249" s="22"/>
      <c r="D249" s="22" t="s">
        <v>395</v>
      </c>
      <c r="E249" s="118">
        <f aca="true" t="shared" si="23" ref="E249:F251">E250</f>
        <v>0</v>
      </c>
      <c r="F249" s="116">
        <f t="shared" si="23"/>
        <v>0</v>
      </c>
      <c r="G249" s="143">
        <f t="shared" si="20"/>
        <v>0</v>
      </c>
    </row>
    <row r="250" spans="1:7" s="79" customFormat="1" ht="12.75" hidden="1">
      <c r="A250" s="74" t="s">
        <v>391</v>
      </c>
      <c r="B250" s="142" t="s">
        <v>98</v>
      </c>
      <c r="C250" s="22"/>
      <c r="D250" s="22" t="s">
        <v>394</v>
      </c>
      <c r="E250" s="118">
        <f t="shared" si="23"/>
        <v>0</v>
      </c>
      <c r="F250" s="116">
        <f t="shared" si="23"/>
        <v>0</v>
      </c>
      <c r="G250" s="143">
        <f t="shared" si="20"/>
        <v>0</v>
      </c>
    </row>
    <row r="251" spans="1:7" s="79" customFormat="1" ht="12.75" hidden="1">
      <c r="A251" s="74" t="s">
        <v>61</v>
      </c>
      <c r="B251" s="142" t="s">
        <v>98</v>
      </c>
      <c r="C251" s="22"/>
      <c r="D251" s="22" t="s">
        <v>393</v>
      </c>
      <c r="E251" s="118">
        <f t="shared" si="23"/>
        <v>0</v>
      </c>
      <c r="F251" s="116">
        <f t="shared" si="23"/>
        <v>0</v>
      </c>
      <c r="G251" s="143">
        <f t="shared" si="20"/>
        <v>0</v>
      </c>
    </row>
    <row r="252" spans="1:7" s="79" customFormat="1" ht="36" hidden="1">
      <c r="A252" s="74" t="s">
        <v>257</v>
      </c>
      <c r="B252" s="142" t="s">
        <v>98</v>
      </c>
      <c r="C252" s="22"/>
      <c r="D252" s="22" t="s">
        <v>392</v>
      </c>
      <c r="E252" s="118"/>
      <c r="F252" s="116">
        <v>0</v>
      </c>
      <c r="G252" s="143">
        <f t="shared" si="20"/>
        <v>0</v>
      </c>
    </row>
    <row r="253" spans="1:7" s="79" customFormat="1" ht="99.75" customHeight="1" hidden="1">
      <c r="A253" s="132" t="s">
        <v>324</v>
      </c>
      <c r="B253" s="142" t="s">
        <v>98</v>
      </c>
      <c r="C253" s="22"/>
      <c r="D253" s="22" t="s">
        <v>325</v>
      </c>
      <c r="E253" s="118">
        <f aca="true" t="shared" si="24" ref="E253:F255">E254</f>
        <v>0</v>
      </c>
      <c r="F253" s="116">
        <f t="shared" si="24"/>
        <v>0</v>
      </c>
      <c r="G253" s="143">
        <f t="shared" si="20"/>
        <v>0</v>
      </c>
    </row>
    <row r="254" spans="1:7" s="79" customFormat="1" ht="36" hidden="1">
      <c r="A254" s="85" t="s">
        <v>305</v>
      </c>
      <c r="B254" s="142" t="s">
        <v>98</v>
      </c>
      <c r="C254" s="22"/>
      <c r="D254" s="22" t="s">
        <v>326</v>
      </c>
      <c r="E254" s="118">
        <f t="shared" si="24"/>
        <v>0</v>
      </c>
      <c r="F254" s="116">
        <f t="shared" si="24"/>
        <v>0</v>
      </c>
      <c r="G254" s="143">
        <f t="shared" si="20"/>
        <v>0</v>
      </c>
    </row>
    <row r="255" spans="1:7" s="79" customFormat="1" ht="12.75" hidden="1">
      <c r="A255" s="85" t="s">
        <v>45</v>
      </c>
      <c r="B255" s="142" t="s">
        <v>98</v>
      </c>
      <c r="C255" s="22"/>
      <c r="D255" s="22" t="s">
        <v>327</v>
      </c>
      <c r="E255" s="118">
        <f t="shared" si="24"/>
        <v>0</v>
      </c>
      <c r="F255" s="116">
        <f t="shared" si="24"/>
        <v>0</v>
      </c>
      <c r="G255" s="143">
        <f t="shared" si="20"/>
        <v>0</v>
      </c>
    </row>
    <row r="256" spans="1:7" s="79" customFormat="1" ht="15" customHeight="1" hidden="1">
      <c r="A256" s="89" t="s">
        <v>46</v>
      </c>
      <c r="B256" s="144" t="s">
        <v>98</v>
      </c>
      <c r="C256" s="57"/>
      <c r="D256" s="57" t="s">
        <v>328</v>
      </c>
      <c r="E256" s="118">
        <v>0</v>
      </c>
      <c r="F256" s="118">
        <v>0</v>
      </c>
      <c r="G256" s="143">
        <f t="shared" si="20"/>
        <v>0</v>
      </c>
    </row>
    <row r="257" spans="1:7" s="79" customFormat="1" ht="108" customHeight="1" hidden="1">
      <c r="A257" s="88" t="s">
        <v>329</v>
      </c>
      <c r="B257" s="142" t="s">
        <v>98</v>
      </c>
      <c r="C257" s="22"/>
      <c r="D257" s="22" t="s">
        <v>330</v>
      </c>
      <c r="E257" s="118">
        <f aca="true" t="shared" si="25" ref="E257:F259">E258</f>
        <v>0</v>
      </c>
      <c r="F257" s="116">
        <f t="shared" si="25"/>
        <v>0</v>
      </c>
      <c r="G257" s="143">
        <f t="shared" si="20"/>
        <v>0</v>
      </c>
    </row>
    <row r="258" spans="1:7" s="79" customFormat="1" ht="36" hidden="1">
      <c r="A258" s="85" t="s">
        <v>331</v>
      </c>
      <c r="B258" s="142" t="s">
        <v>98</v>
      </c>
      <c r="C258" s="22"/>
      <c r="D258" s="22" t="s">
        <v>332</v>
      </c>
      <c r="E258" s="118">
        <f t="shared" si="25"/>
        <v>0</v>
      </c>
      <c r="F258" s="116">
        <f t="shared" si="25"/>
        <v>0</v>
      </c>
      <c r="G258" s="143">
        <f t="shared" si="20"/>
        <v>0</v>
      </c>
    </row>
    <row r="259" spans="1:7" s="79" customFormat="1" ht="12.75" hidden="1">
      <c r="A259" s="85" t="s">
        <v>40</v>
      </c>
      <c r="B259" s="142" t="s">
        <v>98</v>
      </c>
      <c r="C259" s="22"/>
      <c r="D259" s="22" t="s">
        <v>333</v>
      </c>
      <c r="E259" s="118">
        <f t="shared" si="25"/>
        <v>0</v>
      </c>
      <c r="F259" s="116">
        <f t="shared" si="25"/>
        <v>0</v>
      </c>
      <c r="G259" s="143">
        <f t="shared" si="20"/>
        <v>0</v>
      </c>
    </row>
    <row r="260" spans="1:7" s="79" customFormat="1" ht="12.75" hidden="1">
      <c r="A260" s="85" t="s">
        <v>43</v>
      </c>
      <c r="B260" s="142" t="s">
        <v>98</v>
      </c>
      <c r="C260" s="22"/>
      <c r="D260" s="22" t="s">
        <v>334</v>
      </c>
      <c r="E260" s="118">
        <v>0</v>
      </c>
      <c r="F260" s="116">
        <v>0</v>
      </c>
      <c r="G260" s="143">
        <f t="shared" si="20"/>
        <v>0</v>
      </c>
    </row>
    <row r="261" spans="1:7" s="79" customFormat="1" ht="0.75" customHeight="1">
      <c r="A261" s="127" t="s">
        <v>336</v>
      </c>
      <c r="B261" s="142" t="s">
        <v>98</v>
      </c>
      <c r="C261" s="22"/>
      <c r="D261" s="22" t="s">
        <v>335</v>
      </c>
      <c r="E261" s="118">
        <f aca="true" t="shared" si="26" ref="E261:F263">E262</f>
        <v>0</v>
      </c>
      <c r="F261" s="116">
        <f t="shared" si="26"/>
        <v>0</v>
      </c>
      <c r="G261" s="143">
        <f t="shared" si="20"/>
        <v>0</v>
      </c>
    </row>
    <row r="262" spans="1:7" s="79" customFormat="1" ht="36" hidden="1">
      <c r="A262" s="85" t="s">
        <v>331</v>
      </c>
      <c r="B262" s="142" t="s">
        <v>98</v>
      </c>
      <c r="C262" s="22"/>
      <c r="D262" s="22" t="s">
        <v>337</v>
      </c>
      <c r="E262" s="118">
        <f t="shared" si="26"/>
        <v>0</v>
      </c>
      <c r="F262" s="116">
        <f t="shared" si="26"/>
        <v>0</v>
      </c>
      <c r="G262" s="143">
        <f t="shared" si="20"/>
        <v>0</v>
      </c>
    </row>
    <row r="263" spans="1:7" s="79" customFormat="1" ht="12.75" hidden="1">
      <c r="A263" s="85" t="s">
        <v>45</v>
      </c>
      <c r="B263" s="142" t="s">
        <v>98</v>
      </c>
      <c r="C263" s="22"/>
      <c r="D263" s="22" t="s">
        <v>338</v>
      </c>
      <c r="E263" s="118">
        <f t="shared" si="26"/>
        <v>0</v>
      </c>
      <c r="F263" s="116">
        <f t="shared" si="26"/>
        <v>0</v>
      </c>
      <c r="G263" s="143">
        <f t="shared" si="20"/>
        <v>0</v>
      </c>
    </row>
    <row r="264" spans="1:7" s="79" customFormat="1" ht="15" customHeight="1" hidden="1">
      <c r="A264" s="85" t="s">
        <v>46</v>
      </c>
      <c r="B264" s="142" t="s">
        <v>98</v>
      </c>
      <c r="C264" s="22"/>
      <c r="D264" s="22" t="s">
        <v>339</v>
      </c>
      <c r="E264" s="118"/>
      <c r="F264" s="116">
        <v>0</v>
      </c>
      <c r="G264" s="143">
        <f t="shared" si="20"/>
        <v>0</v>
      </c>
    </row>
    <row r="265" spans="1:7" s="79" customFormat="1" ht="33.75" customHeight="1">
      <c r="A265" s="85" t="s">
        <v>541</v>
      </c>
      <c r="B265" s="142" t="s">
        <v>340</v>
      </c>
      <c r="C265" s="22"/>
      <c r="D265" s="22" t="s">
        <v>703</v>
      </c>
      <c r="E265" s="118">
        <f>E266</f>
        <v>23530000</v>
      </c>
      <c r="F265" s="116">
        <f>F266</f>
        <v>23530000</v>
      </c>
      <c r="G265" s="143">
        <f t="shared" si="20"/>
        <v>0</v>
      </c>
    </row>
    <row r="266" spans="1:7" s="79" customFormat="1" ht="36">
      <c r="A266" s="85" t="s">
        <v>543</v>
      </c>
      <c r="B266" s="142" t="s">
        <v>98</v>
      </c>
      <c r="C266" s="22"/>
      <c r="D266" s="22" t="s">
        <v>704</v>
      </c>
      <c r="E266" s="118">
        <f>E267</f>
        <v>23530000</v>
      </c>
      <c r="F266" s="116">
        <f>F267</f>
        <v>23530000</v>
      </c>
      <c r="G266" s="143">
        <f t="shared" si="20"/>
        <v>0</v>
      </c>
    </row>
    <row r="267" spans="1:7" s="79" customFormat="1" ht="36">
      <c r="A267" s="85" t="s">
        <v>269</v>
      </c>
      <c r="B267" s="142" t="s">
        <v>98</v>
      </c>
      <c r="C267" s="22"/>
      <c r="D267" s="22" t="s">
        <v>705</v>
      </c>
      <c r="E267" s="118">
        <v>23530000</v>
      </c>
      <c r="F267" s="116">
        <v>23530000</v>
      </c>
      <c r="G267" s="143">
        <f t="shared" si="20"/>
        <v>0</v>
      </c>
    </row>
    <row r="268" spans="1:7" s="79" customFormat="1" ht="12.75" hidden="1">
      <c r="A268" s="81" t="s">
        <v>270</v>
      </c>
      <c r="B268" s="142" t="s">
        <v>98</v>
      </c>
      <c r="C268" s="22"/>
      <c r="D268" s="22" t="s">
        <v>341</v>
      </c>
      <c r="E268" s="118">
        <f aca="true" t="shared" si="27" ref="E268:F272">E269</f>
        <v>0</v>
      </c>
      <c r="F268" s="116">
        <f t="shared" si="27"/>
        <v>0</v>
      </c>
      <c r="G268" s="143">
        <f t="shared" si="20"/>
        <v>0</v>
      </c>
    </row>
    <row r="269" spans="1:7" s="79" customFormat="1" ht="48" hidden="1">
      <c r="A269" s="81" t="s">
        <v>284</v>
      </c>
      <c r="B269" s="142" t="s">
        <v>98</v>
      </c>
      <c r="C269" s="22"/>
      <c r="D269" s="22" t="s">
        <v>342</v>
      </c>
      <c r="E269" s="118">
        <f t="shared" si="27"/>
        <v>0</v>
      </c>
      <c r="F269" s="116">
        <f t="shared" si="27"/>
        <v>0</v>
      </c>
      <c r="G269" s="143">
        <f t="shared" si="20"/>
        <v>0</v>
      </c>
    </row>
    <row r="270" spans="1:7" s="79" customFormat="1" ht="36" hidden="1">
      <c r="A270" s="81" t="s">
        <v>320</v>
      </c>
      <c r="B270" s="142" t="s">
        <v>98</v>
      </c>
      <c r="C270" s="22"/>
      <c r="D270" s="22" t="s">
        <v>343</v>
      </c>
      <c r="E270" s="118">
        <f t="shared" si="27"/>
        <v>0</v>
      </c>
      <c r="F270" s="116">
        <f t="shared" si="27"/>
        <v>0</v>
      </c>
      <c r="G270" s="143">
        <f t="shared" si="20"/>
        <v>0</v>
      </c>
    </row>
    <row r="271" spans="1:7" s="79" customFormat="1" ht="12.75" hidden="1">
      <c r="A271" s="85" t="s">
        <v>40</v>
      </c>
      <c r="B271" s="142" t="s">
        <v>98</v>
      </c>
      <c r="C271" s="22"/>
      <c r="D271" s="22" t="s">
        <v>344</v>
      </c>
      <c r="E271" s="118">
        <f t="shared" si="27"/>
        <v>0</v>
      </c>
      <c r="F271" s="116">
        <f t="shared" si="27"/>
        <v>0</v>
      </c>
      <c r="G271" s="143">
        <f t="shared" si="20"/>
        <v>0</v>
      </c>
    </row>
    <row r="272" spans="1:7" s="79" customFormat="1" ht="12.75" hidden="1">
      <c r="A272" s="85" t="s">
        <v>61</v>
      </c>
      <c r="B272" s="142" t="s">
        <v>98</v>
      </c>
      <c r="C272" s="22"/>
      <c r="D272" s="22" t="s">
        <v>345</v>
      </c>
      <c r="E272" s="118">
        <f t="shared" si="27"/>
        <v>0</v>
      </c>
      <c r="F272" s="116">
        <f t="shared" si="27"/>
        <v>0</v>
      </c>
      <c r="G272" s="143">
        <f t="shared" si="20"/>
        <v>0</v>
      </c>
    </row>
    <row r="273" spans="1:7" s="79" customFormat="1" ht="12.75" customHeight="1" hidden="1">
      <c r="A273" s="85" t="s">
        <v>257</v>
      </c>
      <c r="B273" s="142" t="s">
        <v>98</v>
      </c>
      <c r="C273" s="22"/>
      <c r="D273" s="22" t="s">
        <v>346</v>
      </c>
      <c r="E273" s="118">
        <v>0</v>
      </c>
      <c r="F273" s="116">
        <v>0</v>
      </c>
      <c r="G273" s="143">
        <f t="shared" si="20"/>
        <v>0</v>
      </c>
    </row>
    <row r="274" spans="1:7" s="79" customFormat="1" ht="105" customHeight="1">
      <c r="A274" s="188" t="s">
        <v>836</v>
      </c>
      <c r="B274" s="142" t="s">
        <v>98</v>
      </c>
      <c r="C274" s="22"/>
      <c r="D274" s="22" t="s">
        <v>837</v>
      </c>
      <c r="E274" s="118">
        <f>E275</f>
        <v>12499800</v>
      </c>
      <c r="F274" s="116">
        <v>0</v>
      </c>
      <c r="G274" s="143">
        <f t="shared" si="20"/>
        <v>12499800</v>
      </c>
    </row>
    <row r="275" spans="1:7" s="79" customFormat="1" ht="12.75" customHeight="1">
      <c r="A275" s="85" t="s">
        <v>137</v>
      </c>
      <c r="B275" s="142" t="s">
        <v>98</v>
      </c>
      <c r="C275" s="22"/>
      <c r="D275" s="22" t="s">
        <v>838</v>
      </c>
      <c r="E275" s="118">
        <v>12499800</v>
      </c>
      <c r="F275" s="116">
        <v>0</v>
      </c>
      <c r="G275" s="143">
        <f t="shared" si="20"/>
        <v>12499800</v>
      </c>
    </row>
    <row r="276" spans="1:7" s="79" customFormat="1" ht="51" customHeight="1">
      <c r="A276" s="96" t="s">
        <v>787</v>
      </c>
      <c r="B276" s="142" t="s">
        <v>98</v>
      </c>
      <c r="C276" s="22"/>
      <c r="D276" s="22" t="s">
        <v>783</v>
      </c>
      <c r="E276" s="118">
        <f aca="true" t="shared" si="28" ref="E276:F278">E277</f>
        <v>250000</v>
      </c>
      <c r="F276" s="116">
        <f t="shared" si="28"/>
        <v>194035</v>
      </c>
      <c r="G276" s="143">
        <f aca="true" t="shared" si="29" ref="G276:G286">E276-F276</f>
        <v>55965</v>
      </c>
    </row>
    <row r="277" spans="1:7" s="79" customFormat="1" ht="12.75" customHeight="1">
      <c r="A277" s="85" t="s">
        <v>541</v>
      </c>
      <c r="B277" s="142" t="s">
        <v>98</v>
      </c>
      <c r="C277" s="22"/>
      <c r="D277" s="22" t="s">
        <v>784</v>
      </c>
      <c r="E277" s="118">
        <f t="shared" si="28"/>
        <v>250000</v>
      </c>
      <c r="F277" s="116">
        <f t="shared" si="28"/>
        <v>194035</v>
      </c>
      <c r="G277" s="143">
        <f t="shared" si="29"/>
        <v>55965</v>
      </c>
    </row>
    <row r="278" spans="1:7" s="79" customFormat="1" ht="12.75" customHeight="1">
      <c r="A278" s="85" t="s">
        <v>543</v>
      </c>
      <c r="B278" s="142" t="s">
        <v>98</v>
      </c>
      <c r="C278" s="22"/>
      <c r="D278" s="22" t="s">
        <v>785</v>
      </c>
      <c r="E278" s="118">
        <f t="shared" si="28"/>
        <v>250000</v>
      </c>
      <c r="F278" s="116">
        <f t="shared" si="28"/>
        <v>194035</v>
      </c>
      <c r="G278" s="143">
        <f t="shared" si="29"/>
        <v>55965</v>
      </c>
    </row>
    <row r="279" spans="1:7" s="79" customFormat="1" ht="12.75" customHeight="1">
      <c r="A279" s="85" t="s">
        <v>269</v>
      </c>
      <c r="B279" s="142" t="s">
        <v>98</v>
      </c>
      <c r="C279" s="22"/>
      <c r="D279" s="22" t="s">
        <v>786</v>
      </c>
      <c r="E279" s="118">
        <v>250000</v>
      </c>
      <c r="F279" s="116">
        <v>194035</v>
      </c>
      <c r="G279" s="143">
        <f t="shared" si="29"/>
        <v>55965</v>
      </c>
    </row>
    <row r="280" spans="1:7" s="79" customFormat="1" ht="111.75" customHeight="1">
      <c r="A280" s="189" t="s">
        <v>844</v>
      </c>
      <c r="B280" s="142" t="s">
        <v>98</v>
      </c>
      <c r="C280" s="22"/>
      <c r="D280" s="22" t="s">
        <v>840</v>
      </c>
      <c r="E280" s="118">
        <f>E282</f>
        <v>1502000</v>
      </c>
      <c r="F280" s="116">
        <f>F281</f>
        <v>1502000</v>
      </c>
      <c r="G280" s="143">
        <f t="shared" si="29"/>
        <v>0</v>
      </c>
    </row>
    <row r="281" spans="1:7" s="79" customFormat="1" ht="28.5" customHeight="1">
      <c r="A281" s="85" t="s">
        <v>543</v>
      </c>
      <c r="B281" s="142" t="s">
        <v>98</v>
      </c>
      <c r="C281" s="22"/>
      <c r="D281" s="22" t="s">
        <v>869</v>
      </c>
      <c r="E281" s="118">
        <f>E282</f>
        <v>1502000</v>
      </c>
      <c r="F281" s="116">
        <f>F282</f>
        <v>1502000</v>
      </c>
      <c r="G281" s="143">
        <f t="shared" si="29"/>
        <v>0</v>
      </c>
    </row>
    <row r="282" spans="1:7" s="79" customFormat="1" ht="12.75" customHeight="1">
      <c r="A282" s="85" t="s">
        <v>269</v>
      </c>
      <c r="B282" s="142" t="s">
        <v>98</v>
      </c>
      <c r="C282" s="22"/>
      <c r="D282" s="22" t="s">
        <v>841</v>
      </c>
      <c r="E282" s="118">
        <v>1502000</v>
      </c>
      <c r="F282" s="116">
        <v>1502000</v>
      </c>
      <c r="G282" s="143">
        <f t="shared" si="29"/>
        <v>0</v>
      </c>
    </row>
    <row r="283" spans="1:7" s="79" customFormat="1" ht="12.75" customHeight="1">
      <c r="A283" s="185" t="s">
        <v>839</v>
      </c>
      <c r="B283" s="142" t="s">
        <v>98</v>
      </c>
      <c r="C283" s="22"/>
      <c r="D283" s="22" t="s">
        <v>842</v>
      </c>
      <c r="E283" s="118">
        <f>E284</f>
        <v>797900</v>
      </c>
      <c r="F283" s="116">
        <v>0</v>
      </c>
      <c r="G283" s="143">
        <f t="shared" si="29"/>
        <v>797900</v>
      </c>
    </row>
    <row r="284" spans="1:7" s="79" customFormat="1" ht="12.75" customHeight="1">
      <c r="A284" s="85" t="s">
        <v>137</v>
      </c>
      <c r="B284" s="142" t="s">
        <v>98</v>
      </c>
      <c r="C284" s="22"/>
      <c r="D284" s="22" t="s">
        <v>843</v>
      </c>
      <c r="E284" s="118">
        <v>797900</v>
      </c>
      <c r="F284" s="116">
        <v>0</v>
      </c>
      <c r="G284" s="143">
        <f t="shared" si="29"/>
        <v>797900</v>
      </c>
    </row>
    <row r="285" spans="1:7" s="79" customFormat="1" ht="119.25" customHeight="1">
      <c r="A285" s="190" t="s">
        <v>845</v>
      </c>
      <c r="B285" s="142" t="s">
        <v>98</v>
      </c>
      <c r="C285" s="22"/>
      <c r="D285" s="22" t="s">
        <v>846</v>
      </c>
      <c r="E285" s="118">
        <f>E286</f>
        <v>75000</v>
      </c>
      <c r="F285" s="116">
        <v>0</v>
      </c>
      <c r="G285" s="143">
        <f t="shared" si="29"/>
        <v>75000</v>
      </c>
    </row>
    <row r="286" spans="1:7" s="79" customFormat="1" ht="12.75" customHeight="1">
      <c r="A286" s="85" t="s">
        <v>269</v>
      </c>
      <c r="B286" s="142" t="s">
        <v>98</v>
      </c>
      <c r="C286" s="22"/>
      <c r="D286" s="22" t="s">
        <v>847</v>
      </c>
      <c r="E286" s="118">
        <v>75000</v>
      </c>
      <c r="F286" s="116">
        <v>0</v>
      </c>
      <c r="G286" s="143">
        <f t="shared" si="29"/>
        <v>75000</v>
      </c>
    </row>
    <row r="287" spans="1:7" s="79" customFormat="1" ht="16.5" customHeight="1">
      <c r="A287" s="90" t="s">
        <v>70</v>
      </c>
      <c r="B287" s="145" t="s">
        <v>98</v>
      </c>
      <c r="C287" s="91"/>
      <c r="D287" s="91" t="s">
        <v>706</v>
      </c>
      <c r="E287" s="119">
        <f>E289+E303+E309+E315</f>
        <v>23878200</v>
      </c>
      <c r="F287" s="117">
        <f>F289+F303+F309+F315</f>
        <v>9576465.809999999</v>
      </c>
      <c r="G287" s="143">
        <f t="shared" si="20"/>
        <v>14301734.190000001</v>
      </c>
    </row>
    <row r="288" spans="1:7" s="79" customFormat="1" ht="60">
      <c r="A288" s="87" t="s">
        <v>675</v>
      </c>
      <c r="B288" s="145" t="s">
        <v>98</v>
      </c>
      <c r="C288" s="91"/>
      <c r="D288" s="91" t="s">
        <v>707</v>
      </c>
      <c r="E288" s="119">
        <f>E289</f>
        <v>12134200</v>
      </c>
      <c r="F288" s="117">
        <f>F289+F302+F308+F314</f>
        <v>9576465.809999999</v>
      </c>
      <c r="G288" s="143"/>
    </row>
    <row r="289" spans="1:7" s="79" customFormat="1" ht="12.75">
      <c r="A289" s="85" t="s">
        <v>347</v>
      </c>
      <c r="B289" s="142" t="s">
        <v>98</v>
      </c>
      <c r="C289" s="22"/>
      <c r="D289" s="22" t="s">
        <v>708</v>
      </c>
      <c r="E289" s="118">
        <f>E290+E294+E299</f>
        <v>12134200</v>
      </c>
      <c r="F289" s="116">
        <f>F290+F294+F299</f>
        <v>4692773.33</v>
      </c>
      <c r="G289" s="143">
        <f t="shared" si="20"/>
        <v>7441426.67</v>
      </c>
    </row>
    <row r="290" spans="1:7" s="79" customFormat="1" ht="72.75" customHeight="1">
      <c r="A290" s="88" t="s">
        <v>348</v>
      </c>
      <c r="B290" s="142" t="s">
        <v>98</v>
      </c>
      <c r="C290" s="22"/>
      <c r="D290" s="22" t="s">
        <v>709</v>
      </c>
      <c r="E290" s="118">
        <f aca="true" t="shared" si="30" ref="E290:F292">E291</f>
        <v>9755000</v>
      </c>
      <c r="F290" s="116">
        <f t="shared" si="30"/>
        <v>2951691.33</v>
      </c>
      <c r="G290" s="143">
        <f t="shared" si="20"/>
        <v>6803308.67</v>
      </c>
    </row>
    <row r="291" spans="1:7" s="79" customFormat="1" ht="36.75" customHeight="1">
      <c r="A291" s="85" t="s">
        <v>541</v>
      </c>
      <c r="B291" s="142" t="s">
        <v>98</v>
      </c>
      <c r="C291" s="22"/>
      <c r="D291" s="22" t="s">
        <v>710</v>
      </c>
      <c r="E291" s="118">
        <f>E292</f>
        <v>9755000</v>
      </c>
      <c r="F291" s="116">
        <f>F292</f>
        <v>2951691.33</v>
      </c>
      <c r="G291" s="143">
        <f t="shared" si="20"/>
        <v>6803308.67</v>
      </c>
    </row>
    <row r="292" spans="1:7" s="79" customFormat="1" ht="14.25" customHeight="1">
      <c r="A292" s="85" t="s">
        <v>543</v>
      </c>
      <c r="B292" s="142" t="s">
        <v>98</v>
      </c>
      <c r="C292" s="22"/>
      <c r="D292" s="22" t="s">
        <v>711</v>
      </c>
      <c r="E292" s="118">
        <f t="shared" si="30"/>
        <v>9755000</v>
      </c>
      <c r="F292" s="116">
        <f t="shared" si="30"/>
        <v>2951691.33</v>
      </c>
      <c r="G292" s="143">
        <f t="shared" si="20"/>
        <v>6803308.67</v>
      </c>
    </row>
    <row r="293" spans="1:7" s="79" customFormat="1" ht="14.25" customHeight="1">
      <c r="A293" s="85" t="s">
        <v>269</v>
      </c>
      <c r="B293" s="142" t="s">
        <v>98</v>
      </c>
      <c r="C293" s="22"/>
      <c r="D293" s="22" t="s">
        <v>712</v>
      </c>
      <c r="E293" s="118">
        <v>9755000</v>
      </c>
      <c r="F293" s="116">
        <v>2951691.33</v>
      </c>
      <c r="G293" s="143">
        <f t="shared" si="20"/>
        <v>6803308.67</v>
      </c>
    </row>
    <row r="294" spans="1:7" s="79" customFormat="1" ht="83.25" customHeight="1">
      <c r="A294" s="88" t="s">
        <v>349</v>
      </c>
      <c r="B294" s="142" t="s">
        <v>98</v>
      </c>
      <c r="C294" s="22"/>
      <c r="D294" s="22" t="s">
        <v>713</v>
      </c>
      <c r="E294" s="118">
        <f>E296</f>
        <v>2379200</v>
      </c>
      <c r="F294" s="116">
        <f>F296</f>
        <v>1741082</v>
      </c>
      <c r="G294" s="143">
        <f t="shared" si="20"/>
        <v>638118</v>
      </c>
    </row>
    <row r="295" spans="1:7" s="79" customFormat="1" ht="13.5" customHeight="1" hidden="1">
      <c r="A295" s="74" t="s">
        <v>43</v>
      </c>
      <c r="B295" s="142" t="s">
        <v>98</v>
      </c>
      <c r="C295" s="22"/>
      <c r="D295" s="22" t="s">
        <v>197</v>
      </c>
      <c r="E295" s="118">
        <v>0</v>
      </c>
      <c r="F295" s="116">
        <v>1</v>
      </c>
      <c r="G295" s="143">
        <f t="shared" si="20"/>
        <v>-1</v>
      </c>
    </row>
    <row r="296" spans="1:7" s="79" customFormat="1" ht="38.25" customHeight="1">
      <c r="A296" s="85" t="s">
        <v>541</v>
      </c>
      <c r="B296" s="142" t="s">
        <v>98</v>
      </c>
      <c r="C296" s="22"/>
      <c r="D296" s="22" t="s">
        <v>714</v>
      </c>
      <c r="E296" s="118">
        <f>E297</f>
        <v>2379200</v>
      </c>
      <c r="F296" s="116">
        <f>F297</f>
        <v>1741082</v>
      </c>
      <c r="G296" s="143">
        <f t="shared" si="20"/>
        <v>638118</v>
      </c>
    </row>
    <row r="297" spans="1:7" s="79" customFormat="1" ht="12.75" customHeight="1">
      <c r="A297" s="85" t="s">
        <v>543</v>
      </c>
      <c r="B297" s="142" t="s">
        <v>98</v>
      </c>
      <c r="C297" s="22"/>
      <c r="D297" s="22" t="s">
        <v>715</v>
      </c>
      <c r="E297" s="118">
        <f>E298</f>
        <v>2379200</v>
      </c>
      <c r="F297" s="116">
        <f>F298</f>
        <v>1741082</v>
      </c>
      <c r="G297" s="143">
        <f t="shared" si="20"/>
        <v>638118</v>
      </c>
    </row>
    <row r="298" spans="1:7" s="79" customFormat="1" ht="11.25" customHeight="1">
      <c r="A298" s="85" t="s">
        <v>269</v>
      </c>
      <c r="B298" s="142" t="s">
        <v>98</v>
      </c>
      <c r="C298" s="22"/>
      <c r="D298" s="22" t="s">
        <v>716</v>
      </c>
      <c r="E298" s="118">
        <v>2379200</v>
      </c>
      <c r="F298" s="116">
        <v>1741082</v>
      </c>
      <c r="G298" s="143">
        <f t="shared" si="20"/>
        <v>638118</v>
      </c>
    </row>
    <row r="299" spans="1:7" s="79" customFormat="1" ht="108" customHeight="1">
      <c r="A299" s="132" t="s">
        <v>717</v>
      </c>
      <c r="B299" s="144" t="s">
        <v>98</v>
      </c>
      <c r="C299" s="57"/>
      <c r="D299" s="57" t="s">
        <v>718</v>
      </c>
      <c r="E299" s="118">
        <f>E300</f>
        <v>0</v>
      </c>
      <c r="F299" s="118">
        <v>0</v>
      </c>
      <c r="G299" s="146">
        <f aca="true" t="shared" si="31" ref="G299:G363">E299-F299</f>
        <v>0</v>
      </c>
    </row>
    <row r="300" spans="1:7" s="79" customFormat="1" ht="27" customHeight="1">
      <c r="A300" s="74" t="s">
        <v>719</v>
      </c>
      <c r="B300" s="142" t="s">
        <v>98</v>
      </c>
      <c r="C300" s="22"/>
      <c r="D300" s="57" t="s">
        <v>720</v>
      </c>
      <c r="E300" s="118">
        <f>E301</f>
        <v>0</v>
      </c>
      <c r="F300" s="116">
        <f>F301</f>
        <v>0</v>
      </c>
      <c r="G300" s="143">
        <f t="shared" si="31"/>
        <v>0</v>
      </c>
    </row>
    <row r="301" spans="1:7" s="79" customFormat="1" ht="15.75" customHeight="1">
      <c r="A301" s="74" t="s">
        <v>721</v>
      </c>
      <c r="B301" s="142" t="s">
        <v>98</v>
      </c>
      <c r="C301" s="22"/>
      <c r="D301" s="57" t="s">
        <v>722</v>
      </c>
      <c r="E301" s="118">
        <v>0</v>
      </c>
      <c r="F301" s="116">
        <v>0</v>
      </c>
      <c r="G301" s="143">
        <f t="shared" si="31"/>
        <v>0</v>
      </c>
    </row>
    <row r="302" spans="1:7" s="79" customFormat="1" ht="33" customHeight="1">
      <c r="A302" s="87" t="s">
        <v>641</v>
      </c>
      <c r="B302" s="142" t="s">
        <v>98</v>
      </c>
      <c r="C302" s="22"/>
      <c r="D302" s="22" t="s">
        <v>723</v>
      </c>
      <c r="E302" s="118">
        <f aca="true" t="shared" si="32" ref="E302:F306">E303</f>
        <v>10994000</v>
      </c>
      <c r="F302" s="116">
        <f t="shared" si="32"/>
        <v>4412619.69</v>
      </c>
      <c r="G302" s="143">
        <f>E302-F302</f>
        <v>6581380.31</v>
      </c>
    </row>
    <row r="303" spans="1:7" s="79" customFormat="1" ht="37.5" customHeight="1">
      <c r="A303" s="74" t="s">
        <v>292</v>
      </c>
      <c r="B303" s="142" t="s">
        <v>98</v>
      </c>
      <c r="C303" s="22"/>
      <c r="D303" s="22" t="s">
        <v>724</v>
      </c>
      <c r="E303" s="118">
        <f t="shared" si="32"/>
        <v>10994000</v>
      </c>
      <c r="F303" s="116">
        <f t="shared" si="32"/>
        <v>4412619.69</v>
      </c>
      <c r="G303" s="143">
        <f t="shared" si="31"/>
        <v>6581380.31</v>
      </c>
    </row>
    <row r="304" spans="1:7" s="79" customFormat="1" ht="86.25" customHeight="1">
      <c r="A304" s="88" t="s">
        <v>350</v>
      </c>
      <c r="B304" s="142" t="s">
        <v>98</v>
      </c>
      <c r="C304" s="22"/>
      <c r="D304" s="22" t="s">
        <v>725</v>
      </c>
      <c r="E304" s="118">
        <f t="shared" si="32"/>
        <v>10994000</v>
      </c>
      <c r="F304" s="116">
        <f t="shared" si="32"/>
        <v>4412619.69</v>
      </c>
      <c r="G304" s="143">
        <f t="shared" si="31"/>
        <v>6581380.31</v>
      </c>
    </row>
    <row r="305" spans="1:7" s="79" customFormat="1" ht="39.75" customHeight="1">
      <c r="A305" s="85" t="s">
        <v>541</v>
      </c>
      <c r="B305" s="142" t="s">
        <v>98</v>
      </c>
      <c r="C305" s="22"/>
      <c r="D305" s="22" t="s">
        <v>726</v>
      </c>
      <c r="E305" s="118">
        <f t="shared" si="32"/>
        <v>10994000</v>
      </c>
      <c r="F305" s="116">
        <f t="shared" si="32"/>
        <v>4412619.69</v>
      </c>
      <c r="G305" s="143">
        <f t="shared" si="31"/>
        <v>6581380.31</v>
      </c>
    </row>
    <row r="306" spans="1:7" s="79" customFormat="1" ht="13.5" customHeight="1">
      <c r="A306" s="85" t="s">
        <v>543</v>
      </c>
      <c r="B306" s="142" t="s">
        <v>98</v>
      </c>
      <c r="C306" s="22"/>
      <c r="D306" s="22" t="s">
        <v>727</v>
      </c>
      <c r="E306" s="118">
        <f t="shared" si="32"/>
        <v>10994000</v>
      </c>
      <c r="F306" s="116">
        <f t="shared" si="32"/>
        <v>4412619.69</v>
      </c>
      <c r="G306" s="143">
        <f t="shared" si="31"/>
        <v>6581380.31</v>
      </c>
    </row>
    <row r="307" spans="1:7" s="79" customFormat="1" ht="13.5" customHeight="1">
      <c r="A307" s="85" t="s">
        <v>269</v>
      </c>
      <c r="B307" s="142" t="s">
        <v>98</v>
      </c>
      <c r="C307" s="22"/>
      <c r="D307" s="22" t="s">
        <v>728</v>
      </c>
      <c r="E307" s="118">
        <v>10994000</v>
      </c>
      <c r="F307" s="116">
        <v>4412619.69</v>
      </c>
      <c r="G307" s="143">
        <f t="shared" si="31"/>
        <v>6581380.31</v>
      </c>
    </row>
    <row r="308" spans="1:7" s="79" customFormat="1" ht="71.25" customHeight="1">
      <c r="A308" s="74" t="s">
        <v>620</v>
      </c>
      <c r="B308" s="142" t="s">
        <v>98</v>
      </c>
      <c r="C308" s="22"/>
      <c r="D308" s="22" t="s">
        <v>729</v>
      </c>
      <c r="E308" s="118">
        <f>E309</f>
        <v>80000</v>
      </c>
      <c r="F308" s="116">
        <f>F309</f>
        <v>64229.76</v>
      </c>
      <c r="G308" s="143">
        <f>E308-F308</f>
        <v>15770.239999999998</v>
      </c>
    </row>
    <row r="309" spans="1:7" s="79" customFormat="1" ht="22.5" customHeight="1">
      <c r="A309" s="131" t="s">
        <v>287</v>
      </c>
      <c r="B309" s="142" t="s">
        <v>98</v>
      </c>
      <c r="C309" s="22"/>
      <c r="D309" s="22" t="s">
        <v>730</v>
      </c>
      <c r="E309" s="118">
        <f>E310</f>
        <v>80000</v>
      </c>
      <c r="F309" s="116">
        <f>F310</f>
        <v>64229.76</v>
      </c>
      <c r="G309" s="143">
        <f t="shared" si="31"/>
        <v>15770.239999999998</v>
      </c>
    </row>
    <row r="310" spans="1:7" s="79" customFormat="1" ht="96" customHeight="1">
      <c r="A310" s="88" t="s">
        <v>351</v>
      </c>
      <c r="B310" s="142" t="s">
        <v>98</v>
      </c>
      <c r="C310" s="22"/>
      <c r="D310" s="22" t="s">
        <v>731</v>
      </c>
      <c r="E310" s="118">
        <f aca="true" t="shared" si="33" ref="E310:F312">E311</f>
        <v>80000</v>
      </c>
      <c r="F310" s="116">
        <f t="shared" si="33"/>
        <v>64229.76</v>
      </c>
      <c r="G310" s="143">
        <f t="shared" si="31"/>
        <v>15770.239999999998</v>
      </c>
    </row>
    <row r="311" spans="1:7" s="79" customFormat="1" ht="41.25" customHeight="1">
      <c r="A311" s="85" t="s">
        <v>541</v>
      </c>
      <c r="B311" s="142" t="s">
        <v>98</v>
      </c>
      <c r="C311" s="22"/>
      <c r="D311" s="22" t="s">
        <v>732</v>
      </c>
      <c r="E311" s="118">
        <f>E312</f>
        <v>80000</v>
      </c>
      <c r="F311" s="116">
        <f>F312</f>
        <v>64229.76</v>
      </c>
      <c r="G311" s="143">
        <f t="shared" si="31"/>
        <v>15770.239999999998</v>
      </c>
    </row>
    <row r="312" spans="1:7" s="79" customFormat="1" ht="15.75" customHeight="1">
      <c r="A312" s="85" t="s">
        <v>543</v>
      </c>
      <c r="B312" s="142" t="s">
        <v>98</v>
      </c>
      <c r="C312" s="22"/>
      <c r="D312" s="22" t="s">
        <v>733</v>
      </c>
      <c r="E312" s="118">
        <f t="shared" si="33"/>
        <v>80000</v>
      </c>
      <c r="F312" s="116">
        <f t="shared" si="33"/>
        <v>64229.76</v>
      </c>
      <c r="G312" s="143">
        <f t="shared" si="31"/>
        <v>15770.239999999998</v>
      </c>
    </row>
    <row r="313" spans="1:7" s="79" customFormat="1" ht="25.5" customHeight="1">
      <c r="A313" s="85" t="s">
        <v>269</v>
      </c>
      <c r="B313" s="142" t="s">
        <v>98</v>
      </c>
      <c r="C313" s="22"/>
      <c r="D313" s="22" t="s">
        <v>734</v>
      </c>
      <c r="E313" s="118">
        <v>80000</v>
      </c>
      <c r="F313" s="116">
        <v>64229.76</v>
      </c>
      <c r="G313" s="143">
        <f t="shared" si="31"/>
        <v>15770.239999999998</v>
      </c>
    </row>
    <row r="314" spans="1:7" s="79" customFormat="1" ht="32.25" customHeight="1">
      <c r="A314" s="74" t="s">
        <v>735</v>
      </c>
      <c r="B314" s="142" t="s">
        <v>98</v>
      </c>
      <c r="C314" s="22"/>
      <c r="D314" s="22" t="s">
        <v>736</v>
      </c>
      <c r="E314" s="118">
        <f>E315</f>
        <v>670000</v>
      </c>
      <c r="F314" s="116">
        <f>F315</f>
        <v>406843.03</v>
      </c>
      <c r="G314" s="143">
        <f>E314-F314</f>
        <v>263156.97</v>
      </c>
    </row>
    <row r="315" spans="1:7" s="79" customFormat="1" ht="27.75" customHeight="1">
      <c r="A315" s="74" t="s">
        <v>352</v>
      </c>
      <c r="B315" s="142" t="s">
        <v>98</v>
      </c>
      <c r="C315" s="22"/>
      <c r="D315" s="22" t="s">
        <v>737</v>
      </c>
      <c r="E315" s="118">
        <f>E316</f>
        <v>670000</v>
      </c>
      <c r="F315" s="116">
        <f>F316</f>
        <v>406843.03</v>
      </c>
      <c r="G315" s="143">
        <f t="shared" si="31"/>
        <v>263156.97</v>
      </c>
    </row>
    <row r="316" spans="1:7" s="79" customFormat="1" ht="99.75" customHeight="1">
      <c r="A316" s="88" t="s">
        <v>353</v>
      </c>
      <c r="B316" s="142" t="s">
        <v>98</v>
      </c>
      <c r="C316" s="22"/>
      <c r="D316" s="22" t="s">
        <v>738</v>
      </c>
      <c r="E316" s="118">
        <f aca="true" t="shared" si="34" ref="E316:F318">E317</f>
        <v>670000</v>
      </c>
      <c r="F316" s="116">
        <f t="shared" si="34"/>
        <v>406843.03</v>
      </c>
      <c r="G316" s="143">
        <f t="shared" si="31"/>
        <v>263156.97</v>
      </c>
    </row>
    <row r="317" spans="1:7" s="79" customFormat="1" ht="27" customHeight="1">
      <c r="A317" s="85" t="s">
        <v>541</v>
      </c>
      <c r="B317" s="142" t="s">
        <v>98</v>
      </c>
      <c r="C317" s="22"/>
      <c r="D317" s="22" t="s">
        <v>739</v>
      </c>
      <c r="E317" s="118">
        <f>E318</f>
        <v>670000</v>
      </c>
      <c r="F317" s="116">
        <f t="shared" si="34"/>
        <v>406843.03</v>
      </c>
      <c r="G317" s="143">
        <f t="shared" si="31"/>
        <v>263156.97</v>
      </c>
    </row>
    <row r="318" spans="1:7" s="79" customFormat="1" ht="36">
      <c r="A318" s="85" t="s">
        <v>543</v>
      </c>
      <c r="B318" s="142" t="s">
        <v>98</v>
      </c>
      <c r="C318" s="22"/>
      <c r="D318" s="22" t="s">
        <v>740</v>
      </c>
      <c r="E318" s="118">
        <f t="shared" si="34"/>
        <v>670000</v>
      </c>
      <c r="F318" s="116">
        <f t="shared" si="34"/>
        <v>406843.03</v>
      </c>
      <c r="G318" s="143">
        <f t="shared" si="31"/>
        <v>263156.97</v>
      </c>
    </row>
    <row r="319" spans="1:7" s="79" customFormat="1" ht="36">
      <c r="A319" s="85" t="s">
        <v>269</v>
      </c>
      <c r="B319" s="142" t="s">
        <v>98</v>
      </c>
      <c r="C319" s="22"/>
      <c r="D319" s="22" t="s">
        <v>741</v>
      </c>
      <c r="E319" s="118">
        <v>670000</v>
      </c>
      <c r="F319" s="116">
        <v>406843.03</v>
      </c>
      <c r="G319" s="143">
        <f t="shared" si="31"/>
        <v>263156.97</v>
      </c>
    </row>
    <row r="320" spans="1:7" s="79" customFormat="1" ht="12.75">
      <c r="A320" s="85" t="s">
        <v>71</v>
      </c>
      <c r="B320" s="142" t="s">
        <v>98</v>
      </c>
      <c r="C320" s="22"/>
      <c r="D320" s="22" t="s">
        <v>742</v>
      </c>
      <c r="E320" s="119">
        <f>E328+E321</f>
        <v>75000</v>
      </c>
      <c r="F320" s="116">
        <f>F328+F321</f>
        <v>15000</v>
      </c>
      <c r="G320" s="143">
        <f t="shared" si="31"/>
        <v>60000</v>
      </c>
    </row>
    <row r="321" spans="1:7" s="79" customFormat="1" ht="23.25" customHeight="1">
      <c r="A321" s="131" t="s">
        <v>260</v>
      </c>
      <c r="B321" s="142" t="s">
        <v>98</v>
      </c>
      <c r="C321" s="22"/>
      <c r="D321" s="22" t="s">
        <v>743</v>
      </c>
      <c r="E321" s="118">
        <f>E322</f>
        <v>60000</v>
      </c>
      <c r="F321" s="116">
        <f>F322</f>
        <v>0</v>
      </c>
      <c r="G321" s="143">
        <f t="shared" si="31"/>
        <v>60000</v>
      </c>
    </row>
    <row r="322" spans="1:7" s="79" customFormat="1" ht="41.25" customHeight="1">
      <c r="A322" s="123" t="s">
        <v>582</v>
      </c>
      <c r="B322" s="142" t="s">
        <v>98</v>
      </c>
      <c r="C322" s="22"/>
      <c r="D322" s="22" t="s">
        <v>744</v>
      </c>
      <c r="E322" s="118">
        <f>E323</f>
        <v>60000</v>
      </c>
      <c r="F322" s="116">
        <f>F323</f>
        <v>0</v>
      </c>
      <c r="G322" s="143">
        <f>E322-F322</f>
        <v>60000</v>
      </c>
    </row>
    <row r="323" spans="1:7" s="79" customFormat="1" ht="41.25" customHeight="1">
      <c r="A323" s="131" t="s">
        <v>354</v>
      </c>
      <c r="B323" s="142" t="s">
        <v>98</v>
      </c>
      <c r="C323" s="22"/>
      <c r="D323" s="22" t="s">
        <v>745</v>
      </c>
      <c r="E323" s="118">
        <f aca="true" t="shared" si="35" ref="E323:F326">E324</f>
        <v>60000</v>
      </c>
      <c r="F323" s="116">
        <f t="shared" si="35"/>
        <v>0</v>
      </c>
      <c r="G323" s="143">
        <f t="shared" si="31"/>
        <v>60000</v>
      </c>
    </row>
    <row r="324" spans="1:7" s="79" customFormat="1" ht="45" customHeight="1">
      <c r="A324" s="88" t="s">
        <v>355</v>
      </c>
      <c r="B324" s="142" t="s">
        <v>98</v>
      </c>
      <c r="C324" s="22"/>
      <c r="D324" s="22" t="s">
        <v>746</v>
      </c>
      <c r="E324" s="118">
        <f>E325</f>
        <v>60000</v>
      </c>
      <c r="F324" s="116">
        <f t="shared" si="35"/>
        <v>0</v>
      </c>
      <c r="G324" s="143">
        <f t="shared" si="31"/>
        <v>60000</v>
      </c>
    </row>
    <row r="325" spans="1:7" s="79" customFormat="1" ht="36" customHeight="1">
      <c r="A325" s="85" t="s">
        <v>541</v>
      </c>
      <c r="B325" s="142" t="s">
        <v>98</v>
      </c>
      <c r="C325" s="22"/>
      <c r="D325" s="22" t="s">
        <v>747</v>
      </c>
      <c r="E325" s="118">
        <f>E326</f>
        <v>60000</v>
      </c>
      <c r="F325" s="116">
        <f t="shared" si="35"/>
        <v>0</v>
      </c>
      <c r="G325" s="143">
        <f t="shared" si="31"/>
        <v>60000</v>
      </c>
    </row>
    <row r="326" spans="1:7" s="79" customFormat="1" ht="32.25" customHeight="1">
      <c r="A326" s="85" t="s">
        <v>543</v>
      </c>
      <c r="B326" s="142" t="s">
        <v>98</v>
      </c>
      <c r="C326" s="22"/>
      <c r="D326" s="22" t="s">
        <v>748</v>
      </c>
      <c r="E326" s="118">
        <f>E327</f>
        <v>60000</v>
      </c>
      <c r="F326" s="116">
        <f t="shared" si="35"/>
        <v>0</v>
      </c>
      <c r="G326" s="143">
        <f t="shared" si="31"/>
        <v>60000</v>
      </c>
    </row>
    <row r="327" spans="1:7" s="79" customFormat="1" ht="37.5" customHeight="1">
      <c r="A327" s="85" t="s">
        <v>269</v>
      </c>
      <c r="B327" s="142" t="s">
        <v>98</v>
      </c>
      <c r="C327" s="22"/>
      <c r="D327" s="22" t="s">
        <v>749</v>
      </c>
      <c r="E327" s="118">
        <v>60000</v>
      </c>
      <c r="F327" s="116">
        <v>0</v>
      </c>
      <c r="G327" s="143">
        <f t="shared" si="31"/>
        <v>60000</v>
      </c>
    </row>
    <row r="328" spans="1:7" s="79" customFormat="1" ht="12.75">
      <c r="A328" s="85" t="s">
        <v>72</v>
      </c>
      <c r="B328" s="142" t="s">
        <v>98</v>
      </c>
      <c r="C328" s="22"/>
      <c r="D328" s="22" t="s">
        <v>750</v>
      </c>
      <c r="E328" s="119">
        <f>E329</f>
        <v>15000</v>
      </c>
      <c r="F328" s="117">
        <f>F329</f>
        <v>15000</v>
      </c>
      <c r="G328" s="143">
        <f t="shared" si="31"/>
        <v>0</v>
      </c>
    </row>
    <row r="329" spans="1:7" s="79" customFormat="1" ht="24">
      <c r="A329" s="74" t="s">
        <v>751</v>
      </c>
      <c r="B329" s="142" t="s">
        <v>98</v>
      </c>
      <c r="C329" s="22"/>
      <c r="D329" s="22" t="s">
        <v>752</v>
      </c>
      <c r="E329" s="119">
        <f>E330+E337</f>
        <v>15000</v>
      </c>
      <c r="F329" s="117">
        <f>F337</f>
        <v>15000</v>
      </c>
      <c r="G329" s="143">
        <f>E329-F329</f>
        <v>0</v>
      </c>
    </row>
    <row r="330" spans="1:7" s="79" customFormat="1" ht="24">
      <c r="A330" s="131" t="s">
        <v>356</v>
      </c>
      <c r="B330" s="142" t="s">
        <v>98</v>
      </c>
      <c r="C330" s="22"/>
      <c r="D330" s="22" t="s">
        <v>753</v>
      </c>
      <c r="E330" s="118">
        <f>E331</f>
        <v>0</v>
      </c>
      <c r="F330" s="116">
        <f>F331</f>
        <v>0</v>
      </c>
      <c r="G330" s="143">
        <f t="shared" si="31"/>
        <v>0</v>
      </c>
    </row>
    <row r="331" spans="1:7" s="79" customFormat="1" ht="60">
      <c r="A331" s="88" t="s">
        <v>357</v>
      </c>
      <c r="B331" s="142" t="s">
        <v>98</v>
      </c>
      <c r="C331" s="22"/>
      <c r="D331" s="22" t="s">
        <v>754</v>
      </c>
      <c r="E331" s="118">
        <f>E332</f>
        <v>0</v>
      </c>
      <c r="F331" s="116">
        <f>F332</f>
        <v>0</v>
      </c>
      <c r="G331" s="143">
        <f t="shared" si="31"/>
        <v>0</v>
      </c>
    </row>
    <row r="332" spans="1:7" s="79" customFormat="1" ht="34.5" customHeight="1">
      <c r="A332" s="85" t="s">
        <v>541</v>
      </c>
      <c r="B332" s="142" t="s">
        <v>98</v>
      </c>
      <c r="C332" s="22"/>
      <c r="D332" s="22" t="s">
        <v>755</v>
      </c>
      <c r="E332" s="118">
        <f>E333+E335</f>
        <v>0</v>
      </c>
      <c r="F332" s="116">
        <f>F333+F335</f>
        <v>0</v>
      </c>
      <c r="G332" s="143">
        <f t="shared" si="31"/>
        <v>0</v>
      </c>
    </row>
    <row r="333" spans="1:7" s="79" customFormat="1" ht="36">
      <c r="A333" s="85" t="s">
        <v>543</v>
      </c>
      <c r="B333" s="142" t="s">
        <v>98</v>
      </c>
      <c r="C333" s="22"/>
      <c r="D333" s="22" t="s">
        <v>756</v>
      </c>
      <c r="E333" s="118">
        <f>E334</f>
        <v>0</v>
      </c>
      <c r="F333" s="116">
        <f>F334</f>
        <v>0</v>
      </c>
      <c r="G333" s="143">
        <f t="shared" si="31"/>
        <v>0</v>
      </c>
    </row>
    <row r="334" spans="1:7" s="79" customFormat="1" ht="12" customHeight="1">
      <c r="A334" s="85" t="s">
        <v>269</v>
      </c>
      <c r="B334" s="142" t="s">
        <v>98</v>
      </c>
      <c r="C334" s="22"/>
      <c r="D334" s="22" t="s">
        <v>757</v>
      </c>
      <c r="E334" s="118">
        <v>0</v>
      </c>
      <c r="F334" s="116">
        <v>0</v>
      </c>
      <c r="G334" s="143">
        <f t="shared" si="31"/>
        <v>0</v>
      </c>
    </row>
    <row r="335" spans="1:7" s="79" customFormat="1" ht="12.75" hidden="1">
      <c r="A335" s="85" t="s">
        <v>45</v>
      </c>
      <c r="B335" s="142" t="s">
        <v>98</v>
      </c>
      <c r="C335" s="22"/>
      <c r="D335" s="22" t="s">
        <v>198</v>
      </c>
      <c r="E335" s="118"/>
      <c r="F335" s="116"/>
      <c r="G335" s="143">
        <f t="shared" si="31"/>
        <v>0</v>
      </c>
    </row>
    <row r="336" spans="1:7" s="79" customFormat="1" ht="12.75" hidden="1">
      <c r="A336" s="85" t="s">
        <v>47</v>
      </c>
      <c r="B336" s="142" t="s">
        <v>98</v>
      </c>
      <c r="C336" s="22"/>
      <c r="D336" s="22" t="s">
        <v>199</v>
      </c>
      <c r="E336" s="118"/>
      <c r="F336" s="116"/>
      <c r="G336" s="143">
        <f t="shared" si="31"/>
        <v>0</v>
      </c>
    </row>
    <row r="337" spans="1:7" s="79" customFormat="1" ht="61.5" customHeight="1">
      <c r="A337" s="88" t="s">
        <v>358</v>
      </c>
      <c r="B337" s="142" t="s">
        <v>98</v>
      </c>
      <c r="C337" s="22"/>
      <c r="D337" s="22" t="s">
        <v>811</v>
      </c>
      <c r="E337" s="118">
        <f aca="true" t="shared" si="36" ref="E337:F339">E338</f>
        <v>15000</v>
      </c>
      <c r="F337" s="116">
        <f t="shared" si="36"/>
        <v>15000</v>
      </c>
      <c r="G337" s="143">
        <f t="shared" si="31"/>
        <v>0</v>
      </c>
    </row>
    <row r="338" spans="1:7" s="79" customFormat="1" ht="24">
      <c r="A338" s="85" t="s">
        <v>541</v>
      </c>
      <c r="B338" s="142" t="s">
        <v>98</v>
      </c>
      <c r="C338" s="22"/>
      <c r="D338" s="22" t="s">
        <v>812</v>
      </c>
      <c r="E338" s="118">
        <f>E339</f>
        <v>15000</v>
      </c>
      <c r="F338" s="116">
        <f>F339</f>
        <v>15000</v>
      </c>
      <c r="G338" s="143">
        <f t="shared" si="31"/>
        <v>0</v>
      </c>
    </row>
    <row r="339" spans="1:7" s="79" customFormat="1" ht="36">
      <c r="A339" s="85" t="s">
        <v>543</v>
      </c>
      <c r="B339" s="142" t="s">
        <v>98</v>
      </c>
      <c r="C339" s="22"/>
      <c r="D339" s="22" t="s">
        <v>813</v>
      </c>
      <c r="E339" s="118">
        <f t="shared" si="36"/>
        <v>15000</v>
      </c>
      <c r="F339" s="116">
        <f t="shared" si="36"/>
        <v>15000</v>
      </c>
      <c r="G339" s="143">
        <f t="shared" si="31"/>
        <v>0</v>
      </c>
    </row>
    <row r="340" spans="1:7" s="79" customFormat="1" ht="36">
      <c r="A340" s="85" t="s">
        <v>269</v>
      </c>
      <c r="B340" s="142" t="s">
        <v>98</v>
      </c>
      <c r="C340" s="22"/>
      <c r="D340" s="22" t="s">
        <v>814</v>
      </c>
      <c r="E340" s="118">
        <v>15000</v>
      </c>
      <c r="F340" s="116">
        <v>15000</v>
      </c>
      <c r="G340" s="143">
        <f t="shared" si="31"/>
        <v>0</v>
      </c>
    </row>
    <row r="341" spans="1:7" s="79" customFormat="1" ht="12.75">
      <c r="A341" s="85" t="s">
        <v>133</v>
      </c>
      <c r="B341" s="142" t="s">
        <v>98</v>
      </c>
      <c r="C341" s="22"/>
      <c r="D341" s="22" t="s">
        <v>758</v>
      </c>
      <c r="E341" s="117">
        <f>E342</f>
        <v>10336300</v>
      </c>
      <c r="F341" s="117">
        <f>F342</f>
        <v>4460000</v>
      </c>
      <c r="G341" s="143">
        <f t="shared" si="31"/>
        <v>5876300</v>
      </c>
    </row>
    <row r="342" spans="1:7" s="79" customFormat="1" ht="12.75">
      <c r="A342" s="85" t="s">
        <v>73</v>
      </c>
      <c r="B342" s="142" t="s">
        <v>98</v>
      </c>
      <c r="C342" s="22"/>
      <c r="D342" s="22" t="s">
        <v>759</v>
      </c>
      <c r="E342" s="116">
        <f>E344+E351</f>
        <v>10336300</v>
      </c>
      <c r="F342" s="116">
        <f>F344+F351</f>
        <v>4460000</v>
      </c>
      <c r="G342" s="143">
        <f t="shared" si="31"/>
        <v>5876300</v>
      </c>
    </row>
    <row r="343" spans="1:7" s="79" customFormat="1" ht="24">
      <c r="A343" s="74" t="s">
        <v>735</v>
      </c>
      <c r="B343" s="142" t="s">
        <v>98</v>
      </c>
      <c r="C343" s="22"/>
      <c r="D343" s="22" t="s">
        <v>760</v>
      </c>
      <c r="E343" s="116">
        <f>E344+E351</f>
        <v>10336300</v>
      </c>
      <c r="F343" s="116">
        <f>F344+F351</f>
        <v>4460000</v>
      </c>
      <c r="G343" s="143">
        <f>E343-F343</f>
        <v>5876300</v>
      </c>
    </row>
    <row r="344" spans="1:7" s="79" customFormat="1" ht="33" customHeight="1">
      <c r="A344" s="131" t="s">
        <v>359</v>
      </c>
      <c r="B344" s="142" t="s">
        <v>98</v>
      </c>
      <c r="C344" s="22"/>
      <c r="D344" s="22" t="s">
        <v>761</v>
      </c>
      <c r="E344" s="116">
        <f>E345+E349+E350</f>
        <v>10228300</v>
      </c>
      <c r="F344" s="116">
        <f aca="true" t="shared" si="37" ref="E344:F347">F345</f>
        <v>4460000</v>
      </c>
      <c r="G344" s="143">
        <f t="shared" si="31"/>
        <v>5768300</v>
      </c>
    </row>
    <row r="345" spans="1:7" s="79" customFormat="1" ht="84.75" customHeight="1">
      <c r="A345" s="88" t="s">
        <v>762</v>
      </c>
      <c r="B345" s="142" t="s">
        <v>98</v>
      </c>
      <c r="C345" s="22"/>
      <c r="D345" s="22" t="s">
        <v>763</v>
      </c>
      <c r="E345" s="116">
        <f t="shared" si="37"/>
        <v>9985400</v>
      </c>
      <c r="F345" s="116">
        <f t="shared" si="37"/>
        <v>4460000</v>
      </c>
      <c r="G345" s="143">
        <f>E345-F345</f>
        <v>5525400</v>
      </c>
    </row>
    <row r="346" spans="1:7" s="79" customFormat="1" ht="39.75" customHeight="1">
      <c r="A346" s="88" t="s">
        <v>764</v>
      </c>
      <c r="B346" s="142" t="s">
        <v>98</v>
      </c>
      <c r="C346" s="22"/>
      <c r="D346" s="22" t="s">
        <v>765</v>
      </c>
      <c r="E346" s="116">
        <f t="shared" si="37"/>
        <v>9985400</v>
      </c>
      <c r="F346" s="116">
        <f t="shared" si="37"/>
        <v>4460000</v>
      </c>
      <c r="G346" s="143">
        <f>E346-F346</f>
        <v>5525400</v>
      </c>
    </row>
    <row r="347" spans="1:7" s="79" customFormat="1" ht="21" customHeight="1">
      <c r="A347" s="88" t="s">
        <v>766</v>
      </c>
      <c r="B347" s="142" t="s">
        <v>98</v>
      </c>
      <c r="C347" s="22"/>
      <c r="D347" s="22" t="s">
        <v>767</v>
      </c>
      <c r="E347" s="116">
        <f t="shared" si="37"/>
        <v>9985400</v>
      </c>
      <c r="F347" s="116">
        <f t="shared" si="37"/>
        <v>4460000</v>
      </c>
      <c r="G347" s="143">
        <f>E347-F347</f>
        <v>5525400</v>
      </c>
    </row>
    <row r="348" spans="1:7" s="79" customFormat="1" ht="48.75" thickBot="1">
      <c r="A348" s="131" t="s">
        <v>134</v>
      </c>
      <c r="B348" s="142" t="s">
        <v>98</v>
      </c>
      <c r="C348" s="22"/>
      <c r="D348" s="22" t="s">
        <v>768</v>
      </c>
      <c r="E348" s="116">
        <v>9985400</v>
      </c>
      <c r="F348" s="116">
        <v>4460000</v>
      </c>
      <c r="G348" s="143">
        <f t="shared" si="31"/>
        <v>5525400</v>
      </c>
    </row>
    <row r="349" spans="1:7" s="79" customFormat="1" ht="84">
      <c r="A349" s="191" t="s">
        <v>857</v>
      </c>
      <c r="B349" s="142" t="s">
        <v>98</v>
      </c>
      <c r="C349" s="22"/>
      <c r="D349" s="22" t="s">
        <v>859</v>
      </c>
      <c r="E349" s="116">
        <v>14600</v>
      </c>
      <c r="F349" s="116">
        <v>0</v>
      </c>
      <c r="G349" s="143">
        <f t="shared" si="31"/>
        <v>14600</v>
      </c>
    </row>
    <row r="350" spans="1:7" s="79" customFormat="1" ht="84">
      <c r="A350" s="192" t="s">
        <v>858</v>
      </c>
      <c r="B350" s="142" t="s">
        <v>98</v>
      </c>
      <c r="C350" s="22"/>
      <c r="D350" s="22" t="s">
        <v>860</v>
      </c>
      <c r="E350" s="116">
        <v>228300</v>
      </c>
      <c r="F350" s="116">
        <v>0</v>
      </c>
      <c r="G350" s="143">
        <f t="shared" si="31"/>
        <v>228300</v>
      </c>
    </row>
    <row r="351" spans="1:7" s="79" customFormat="1" ht="24">
      <c r="A351" s="85" t="s">
        <v>360</v>
      </c>
      <c r="B351" s="142" t="s">
        <v>98</v>
      </c>
      <c r="C351" s="22"/>
      <c r="D351" s="22" t="s">
        <v>769</v>
      </c>
      <c r="E351" s="116">
        <f aca="true" t="shared" si="38" ref="E351:F354">E352</f>
        <v>108000</v>
      </c>
      <c r="F351" s="116">
        <f t="shared" si="38"/>
        <v>0</v>
      </c>
      <c r="G351" s="143">
        <f t="shared" si="31"/>
        <v>108000</v>
      </c>
    </row>
    <row r="352" spans="1:7" s="79" customFormat="1" ht="99" customHeight="1">
      <c r="A352" s="88" t="s">
        <v>361</v>
      </c>
      <c r="B352" s="142" t="s">
        <v>98</v>
      </c>
      <c r="C352" s="22"/>
      <c r="D352" s="22" t="s">
        <v>770</v>
      </c>
      <c r="E352" s="116">
        <f t="shared" si="38"/>
        <v>108000</v>
      </c>
      <c r="F352" s="116">
        <f t="shared" si="38"/>
        <v>0</v>
      </c>
      <c r="G352" s="143">
        <f t="shared" si="31"/>
        <v>108000</v>
      </c>
    </row>
    <row r="353" spans="1:7" s="79" customFormat="1" ht="24">
      <c r="A353" s="85" t="s">
        <v>541</v>
      </c>
      <c r="B353" s="142" t="s">
        <v>98</v>
      </c>
      <c r="C353" s="22"/>
      <c r="D353" s="22" t="s">
        <v>771</v>
      </c>
      <c r="E353" s="116">
        <f t="shared" si="38"/>
        <v>108000</v>
      </c>
      <c r="F353" s="116">
        <f t="shared" si="38"/>
        <v>0</v>
      </c>
      <c r="G353" s="143">
        <f t="shared" si="31"/>
        <v>108000</v>
      </c>
    </row>
    <row r="354" spans="1:7" s="79" customFormat="1" ht="26.25" customHeight="1">
      <c r="A354" s="85" t="s">
        <v>543</v>
      </c>
      <c r="B354" s="142" t="s">
        <v>98</v>
      </c>
      <c r="C354" s="22"/>
      <c r="D354" s="22" t="s">
        <v>772</v>
      </c>
      <c r="E354" s="116">
        <f t="shared" si="38"/>
        <v>108000</v>
      </c>
      <c r="F354" s="116">
        <f t="shared" si="38"/>
        <v>0</v>
      </c>
      <c r="G354" s="143">
        <f t="shared" si="31"/>
        <v>108000</v>
      </c>
    </row>
    <row r="355" spans="1:7" s="79" customFormat="1" ht="38.25" customHeight="1">
      <c r="A355" s="85" t="s">
        <v>269</v>
      </c>
      <c r="B355" s="142" t="s">
        <v>98</v>
      </c>
      <c r="C355" s="22"/>
      <c r="D355" s="22" t="s">
        <v>773</v>
      </c>
      <c r="E355" s="116">
        <v>108000</v>
      </c>
      <c r="F355" s="116">
        <v>0</v>
      </c>
      <c r="G355" s="143">
        <f t="shared" si="31"/>
        <v>108000</v>
      </c>
    </row>
    <row r="356" spans="1:7" s="79" customFormat="1" ht="12.75">
      <c r="A356" s="85" t="s">
        <v>76</v>
      </c>
      <c r="B356" s="142">
        <v>200</v>
      </c>
      <c r="C356" s="22" t="s">
        <v>74</v>
      </c>
      <c r="D356" s="22" t="s">
        <v>774</v>
      </c>
      <c r="E356" s="117">
        <f>E357</f>
        <v>190000</v>
      </c>
      <c r="F356" s="117">
        <f>F357</f>
        <v>89849</v>
      </c>
      <c r="G356" s="143">
        <f t="shared" si="31"/>
        <v>100151</v>
      </c>
    </row>
    <row r="357" spans="1:7" s="79" customFormat="1" ht="12.75">
      <c r="A357" s="85" t="s">
        <v>115</v>
      </c>
      <c r="B357" s="142" t="s">
        <v>98</v>
      </c>
      <c r="C357" s="22"/>
      <c r="D357" s="22" t="s">
        <v>775</v>
      </c>
      <c r="E357" s="116">
        <f>E359</f>
        <v>190000</v>
      </c>
      <c r="F357" s="116">
        <f aca="true" t="shared" si="39" ref="F357:F362">F358</f>
        <v>89849</v>
      </c>
      <c r="G357" s="143">
        <f t="shared" si="31"/>
        <v>100151</v>
      </c>
    </row>
    <row r="358" spans="1:7" s="79" customFormat="1" ht="36">
      <c r="A358" s="129" t="s">
        <v>664</v>
      </c>
      <c r="B358" s="142" t="s">
        <v>98</v>
      </c>
      <c r="C358" s="22"/>
      <c r="D358" s="22" t="s">
        <v>776</v>
      </c>
      <c r="E358" s="116">
        <f>E359</f>
        <v>190000</v>
      </c>
      <c r="F358" s="116">
        <f t="shared" si="39"/>
        <v>89849</v>
      </c>
      <c r="G358" s="143">
        <f>E358-F358</f>
        <v>100151</v>
      </c>
    </row>
    <row r="359" spans="1:7" s="79" customFormat="1" ht="48" customHeight="1">
      <c r="A359" s="85" t="s">
        <v>362</v>
      </c>
      <c r="B359" s="142" t="s">
        <v>98</v>
      </c>
      <c r="C359" s="22"/>
      <c r="D359" s="22" t="s">
        <v>777</v>
      </c>
      <c r="E359" s="116">
        <f>E360</f>
        <v>190000</v>
      </c>
      <c r="F359" s="116">
        <f t="shared" si="39"/>
        <v>89849</v>
      </c>
      <c r="G359" s="143">
        <f t="shared" si="31"/>
        <v>100151</v>
      </c>
    </row>
    <row r="360" spans="1:7" s="79" customFormat="1" ht="94.5" customHeight="1">
      <c r="A360" s="88" t="s">
        <v>363</v>
      </c>
      <c r="B360" s="142" t="s">
        <v>98</v>
      </c>
      <c r="C360" s="22"/>
      <c r="D360" s="22" t="s">
        <v>778</v>
      </c>
      <c r="E360" s="116">
        <f>E361</f>
        <v>190000</v>
      </c>
      <c r="F360" s="116">
        <f t="shared" si="39"/>
        <v>89849</v>
      </c>
      <c r="G360" s="143">
        <f t="shared" si="31"/>
        <v>100151</v>
      </c>
    </row>
    <row r="361" spans="1:7" s="79" customFormat="1" ht="38.25" customHeight="1">
      <c r="A361" s="85" t="s">
        <v>541</v>
      </c>
      <c r="B361" s="142" t="s">
        <v>98</v>
      </c>
      <c r="C361" s="22"/>
      <c r="D361" s="22" t="s">
        <v>779</v>
      </c>
      <c r="E361" s="116">
        <f>E362</f>
        <v>190000</v>
      </c>
      <c r="F361" s="116">
        <f t="shared" si="39"/>
        <v>89849</v>
      </c>
      <c r="G361" s="143">
        <f t="shared" si="31"/>
        <v>100151</v>
      </c>
    </row>
    <row r="362" spans="1:7" s="79" customFormat="1" ht="36">
      <c r="A362" s="85" t="s">
        <v>543</v>
      </c>
      <c r="B362" s="142">
        <v>200</v>
      </c>
      <c r="C362" s="22" t="s">
        <v>75</v>
      </c>
      <c r="D362" s="22" t="s">
        <v>780</v>
      </c>
      <c r="E362" s="116">
        <f>E363</f>
        <v>190000</v>
      </c>
      <c r="F362" s="116">
        <f t="shared" si="39"/>
        <v>89849</v>
      </c>
      <c r="G362" s="143">
        <f t="shared" si="31"/>
        <v>100151</v>
      </c>
    </row>
    <row r="363" spans="1:7" s="79" customFormat="1" ht="36.75" thickBot="1">
      <c r="A363" s="85" t="s">
        <v>269</v>
      </c>
      <c r="B363" s="147" t="s">
        <v>98</v>
      </c>
      <c r="C363" s="148"/>
      <c r="D363" s="148" t="s">
        <v>781</v>
      </c>
      <c r="E363" s="149">
        <v>190000</v>
      </c>
      <c r="F363" s="149">
        <v>89849</v>
      </c>
      <c r="G363" s="150">
        <f t="shared" si="31"/>
        <v>100151</v>
      </c>
    </row>
    <row r="364" spans="1:7" s="79" customFormat="1" ht="13.5" thickBot="1">
      <c r="A364" s="112"/>
      <c r="B364" s="13"/>
      <c r="C364" s="13"/>
      <c r="D364" s="13"/>
      <c r="E364" s="113"/>
      <c r="F364" s="113"/>
      <c r="G364" s="114"/>
    </row>
    <row r="365" spans="1:7" ht="24.75" thickBot="1">
      <c r="A365" s="85" t="s">
        <v>819</v>
      </c>
      <c r="B365" s="151">
        <v>450</v>
      </c>
      <c r="C365" s="152"/>
      <c r="D365" s="153" t="s">
        <v>105</v>
      </c>
      <c r="E365" s="154">
        <f>'Таблица1 (2)'!H16-Таблица2!E7</f>
        <v>-5832300</v>
      </c>
      <c r="F365" s="154">
        <f>'Таблица1 (2)'!I16-Таблица2!F7</f>
        <v>-61610.739999994636</v>
      </c>
      <c r="G365" s="155" t="s">
        <v>105</v>
      </c>
    </row>
    <row r="366" ht="12.75">
      <c r="D366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0.72" right="0.3937007874015748" top="0.4330708661417323" bottom="0.4330708661417323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16">
      <selection activeCell="D27" sqref="D27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2" t="s">
        <v>102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2" customFormat="1" ht="26.25" customHeight="1">
      <c r="A4" s="210" t="s">
        <v>4</v>
      </c>
      <c r="B4" s="212" t="s">
        <v>0</v>
      </c>
      <c r="C4" s="30"/>
      <c r="D4" s="214" t="s">
        <v>12</v>
      </c>
      <c r="E4" s="215" t="s">
        <v>7</v>
      </c>
      <c r="F4" s="207" t="s">
        <v>5</v>
      </c>
      <c r="G4" s="215" t="s">
        <v>101</v>
      </c>
    </row>
    <row r="5" spans="1:7" s="62" customFormat="1" ht="12.75">
      <c r="A5" s="211"/>
      <c r="B5" s="213"/>
      <c r="C5" s="31"/>
      <c r="D5" s="213"/>
      <c r="E5" s="216"/>
      <c r="F5" s="208"/>
      <c r="G5" s="216"/>
    </row>
    <row r="6" spans="1:7" s="62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2" customFormat="1" ht="22.5">
      <c r="A7" s="42" t="s">
        <v>77</v>
      </c>
      <c r="B7" s="22">
        <v>500</v>
      </c>
      <c r="C7" s="39" t="s">
        <v>78</v>
      </c>
      <c r="D7" s="34" t="str">
        <f>IF(OR(LEFT(C7,5)="000 9",LEFT(C7,5)="000 5"),"X",C7)</f>
        <v>X</v>
      </c>
      <c r="E7" s="40">
        <f>E12</f>
        <v>5832300</v>
      </c>
      <c r="F7" s="37">
        <f>F12</f>
        <v>61610.739999994636</v>
      </c>
      <c r="G7" s="38">
        <f>E7-F7</f>
        <v>5770689.260000005</v>
      </c>
    </row>
    <row r="8" spans="1:7" s="62" customFormat="1" ht="22.5">
      <c r="A8" s="42" t="s">
        <v>103</v>
      </c>
      <c r="B8" s="22" t="s">
        <v>104</v>
      </c>
      <c r="C8" s="39"/>
      <c r="D8" s="34" t="s">
        <v>105</v>
      </c>
      <c r="E8" s="54">
        <v>0</v>
      </c>
      <c r="F8" s="55">
        <v>0</v>
      </c>
      <c r="G8" s="53">
        <v>0</v>
      </c>
    </row>
    <row r="9" spans="1:7" s="62" customFormat="1" ht="12.75">
      <c r="A9" s="42" t="s">
        <v>106</v>
      </c>
      <c r="B9" s="22"/>
      <c r="C9" s="39"/>
      <c r="D9" s="34"/>
      <c r="E9" s="54">
        <v>0</v>
      </c>
      <c r="F9" s="55">
        <v>0</v>
      </c>
      <c r="G9" s="53">
        <v>0</v>
      </c>
    </row>
    <row r="10" spans="1:7" s="62" customFormat="1" ht="22.5">
      <c r="A10" s="42" t="s">
        <v>108</v>
      </c>
      <c r="B10" s="22" t="s">
        <v>107</v>
      </c>
      <c r="C10" s="39"/>
      <c r="D10" s="34" t="s">
        <v>105</v>
      </c>
      <c r="E10" s="54">
        <v>0</v>
      </c>
      <c r="F10" s="55">
        <v>0</v>
      </c>
      <c r="G10" s="53">
        <v>0</v>
      </c>
    </row>
    <row r="11" spans="1:7" s="62" customFormat="1" ht="12.75">
      <c r="A11" s="42" t="s">
        <v>106</v>
      </c>
      <c r="B11" s="22"/>
      <c r="C11" s="39"/>
      <c r="D11" s="34"/>
      <c r="E11" s="40"/>
      <c r="F11" s="37"/>
      <c r="G11" s="38"/>
    </row>
    <row r="12" spans="1:7" s="62" customFormat="1" ht="12.75">
      <c r="A12" s="82" t="s">
        <v>208</v>
      </c>
      <c r="B12" s="76">
        <v>700</v>
      </c>
      <c r="C12" s="39" t="s">
        <v>79</v>
      </c>
      <c r="D12" s="83" t="s">
        <v>243</v>
      </c>
      <c r="E12" s="71">
        <f>E13</f>
        <v>5832300</v>
      </c>
      <c r="F12" s="71">
        <f>F13</f>
        <v>61610.739999994636</v>
      </c>
      <c r="G12" s="38">
        <f>E12-F12</f>
        <v>5770689.260000005</v>
      </c>
    </row>
    <row r="13" spans="1:7" s="62" customFormat="1" ht="22.5">
      <c r="A13" s="82" t="s">
        <v>209</v>
      </c>
      <c r="B13" s="76">
        <v>700</v>
      </c>
      <c r="C13" s="39" t="s">
        <v>80</v>
      </c>
      <c r="D13" s="83" t="s">
        <v>244</v>
      </c>
      <c r="E13" s="71">
        <f>E14+E18</f>
        <v>5832300</v>
      </c>
      <c r="F13" s="71">
        <f>F14+F18</f>
        <v>61610.739999994636</v>
      </c>
      <c r="G13" s="56" t="s">
        <v>105</v>
      </c>
    </row>
    <row r="14" spans="1:7" s="62" customFormat="1" ht="22.5">
      <c r="A14" s="82" t="s">
        <v>210</v>
      </c>
      <c r="B14" s="76">
        <v>710</v>
      </c>
      <c r="C14" s="39" t="s">
        <v>81</v>
      </c>
      <c r="D14" s="83" t="s">
        <v>245</v>
      </c>
      <c r="E14" s="71">
        <f aca="true" t="shared" si="0" ref="E14:F16">E15</f>
        <v>-110796000</v>
      </c>
      <c r="F14" s="71">
        <f t="shared" si="0"/>
        <v>-54746895.15</v>
      </c>
      <c r="G14" s="56" t="s">
        <v>105</v>
      </c>
    </row>
    <row r="15" spans="1:7" s="62" customFormat="1" ht="22.5">
      <c r="A15" s="82" t="s">
        <v>211</v>
      </c>
      <c r="B15" s="76">
        <v>710</v>
      </c>
      <c r="C15" s="13"/>
      <c r="D15" s="83" t="s">
        <v>246</v>
      </c>
      <c r="E15" s="71">
        <f t="shared" si="0"/>
        <v>-110796000</v>
      </c>
      <c r="F15" s="71">
        <f t="shared" si="0"/>
        <v>-54746895.15</v>
      </c>
      <c r="G15" s="56" t="s">
        <v>105</v>
      </c>
    </row>
    <row r="16" spans="1:7" s="62" customFormat="1" ht="22.5">
      <c r="A16" s="82" t="s">
        <v>212</v>
      </c>
      <c r="B16" s="76">
        <v>710</v>
      </c>
      <c r="C16" s="13"/>
      <c r="D16" s="83" t="s">
        <v>247</v>
      </c>
      <c r="E16" s="71">
        <f t="shared" si="0"/>
        <v>-110796000</v>
      </c>
      <c r="F16" s="71">
        <f t="shared" si="0"/>
        <v>-54746895.15</v>
      </c>
      <c r="G16" s="56" t="s">
        <v>105</v>
      </c>
    </row>
    <row r="17" spans="1:7" s="62" customFormat="1" ht="33.75">
      <c r="A17" s="82" t="s">
        <v>213</v>
      </c>
      <c r="B17" s="76">
        <v>710</v>
      </c>
      <c r="C17" s="13"/>
      <c r="D17" s="83" t="s">
        <v>515</v>
      </c>
      <c r="E17" s="71">
        <f>-'Таблица1 (2)'!H16</f>
        <v>-110796000</v>
      </c>
      <c r="F17" s="71">
        <f>-'Таблица1 (2)'!I16</f>
        <v>-54746895.15</v>
      </c>
      <c r="G17" s="56" t="s">
        <v>105</v>
      </c>
    </row>
    <row r="18" spans="1:7" s="62" customFormat="1" ht="22.5">
      <c r="A18" s="82" t="s">
        <v>214</v>
      </c>
      <c r="B18" s="76">
        <v>720</v>
      </c>
      <c r="C18" s="13"/>
      <c r="D18" s="83" t="s">
        <v>248</v>
      </c>
      <c r="E18" s="71">
        <f aca="true" t="shared" si="1" ref="E18:F20">E19</f>
        <v>116628300</v>
      </c>
      <c r="F18" s="71">
        <f t="shared" si="1"/>
        <v>54808505.88999999</v>
      </c>
      <c r="G18" s="56" t="s">
        <v>105</v>
      </c>
    </row>
    <row r="19" spans="1:7" s="62" customFormat="1" ht="22.5">
      <c r="A19" s="82" t="s">
        <v>215</v>
      </c>
      <c r="B19" s="76">
        <v>720</v>
      </c>
      <c r="C19" s="13"/>
      <c r="D19" s="83" t="s">
        <v>249</v>
      </c>
      <c r="E19" s="71">
        <f t="shared" si="1"/>
        <v>116628300</v>
      </c>
      <c r="F19" s="71">
        <f t="shared" si="1"/>
        <v>54808505.88999999</v>
      </c>
      <c r="G19" s="56" t="s">
        <v>105</v>
      </c>
    </row>
    <row r="20" spans="1:7" s="62" customFormat="1" ht="22.5">
      <c r="A20" s="82" t="s">
        <v>216</v>
      </c>
      <c r="B20" s="76">
        <v>720</v>
      </c>
      <c r="C20" s="13"/>
      <c r="D20" s="83" t="s">
        <v>250</v>
      </c>
      <c r="E20" s="71">
        <f t="shared" si="1"/>
        <v>116628300</v>
      </c>
      <c r="F20" s="71">
        <f t="shared" si="1"/>
        <v>54808505.88999999</v>
      </c>
      <c r="G20" s="56" t="s">
        <v>105</v>
      </c>
    </row>
    <row r="21" spans="1:7" s="62" customFormat="1" ht="27.75" customHeight="1">
      <c r="A21" s="82" t="s">
        <v>217</v>
      </c>
      <c r="B21" s="76">
        <v>720</v>
      </c>
      <c r="C21" s="13"/>
      <c r="D21" s="84" t="s">
        <v>516</v>
      </c>
      <c r="E21" s="71">
        <f>Таблица2!E7</f>
        <v>116628300</v>
      </c>
      <c r="F21" s="71">
        <f>Таблица2!F7</f>
        <v>54808505.88999999</v>
      </c>
      <c r="G21" s="56" t="s">
        <v>105</v>
      </c>
    </row>
    <row r="22" spans="1:7" s="62" customFormat="1" ht="12.75">
      <c r="A22" s="21"/>
      <c r="B22" s="14"/>
      <c r="C22" s="14"/>
      <c r="D22" s="15"/>
      <c r="F22" s="16"/>
      <c r="G22" s="79"/>
    </row>
    <row r="23" spans="1:7" ht="12.75">
      <c r="A23" s="29" t="s">
        <v>258</v>
      </c>
      <c r="B23" s="217" t="s">
        <v>9</v>
      </c>
      <c r="C23" s="217"/>
      <c r="D23" s="218"/>
      <c r="E23" s="27" t="s">
        <v>259</v>
      </c>
      <c r="F23" s="13"/>
      <c r="G23"/>
    </row>
    <row r="24" spans="1:7" ht="12.75">
      <c r="A24" s="3" t="s">
        <v>10</v>
      </c>
      <c r="B24" s="2"/>
      <c r="C24" s="2"/>
      <c r="D24" s="1"/>
      <c r="E24" s="1"/>
      <c r="F24" s="1"/>
      <c r="G24"/>
    </row>
    <row r="25" spans="1:7" ht="12.75">
      <c r="A25" s="3" t="s">
        <v>110</v>
      </c>
      <c r="B25" s="2"/>
      <c r="C25" s="2"/>
      <c r="D25" s="1"/>
      <c r="E25" s="1"/>
      <c r="F25" s="1"/>
      <c r="G25"/>
    </row>
    <row r="26" spans="1:7" ht="12.75">
      <c r="A26" s="3" t="s">
        <v>111</v>
      </c>
      <c r="B26" s="217" t="s">
        <v>9</v>
      </c>
      <c r="C26" s="217"/>
      <c r="D26" s="218"/>
      <c r="E26" s="27" t="s">
        <v>864</v>
      </c>
      <c r="F26" s="1"/>
      <c r="G26"/>
    </row>
    <row r="27" spans="1:7" ht="12.75">
      <c r="A27" s="3"/>
      <c r="B27" s="2" t="s">
        <v>112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82</v>
      </c>
      <c r="B29" s="217" t="s">
        <v>9</v>
      </c>
      <c r="C29" s="217"/>
      <c r="D29" s="217"/>
      <c r="E29" s="28" t="s">
        <v>424</v>
      </c>
      <c r="F29" s="1"/>
      <c r="G29"/>
    </row>
    <row r="30" spans="1:7" ht="12.75">
      <c r="A30" s="3" t="s">
        <v>10</v>
      </c>
      <c r="B30" s="2"/>
      <c r="C30" s="2"/>
      <c r="D30" s="1"/>
      <c r="E30" s="1"/>
      <c r="F30" s="1"/>
      <c r="G30"/>
    </row>
    <row r="32" ht="12.75">
      <c r="A32" s="35" t="s">
        <v>823</v>
      </c>
    </row>
  </sheetData>
  <sheetProtection/>
  <mergeCells count="9">
    <mergeCell ref="A4:A5"/>
    <mergeCell ref="B4:B5"/>
    <mergeCell ref="D4:D5"/>
    <mergeCell ref="E4:E5"/>
    <mergeCell ref="F4:F5"/>
    <mergeCell ref="G4:G5"/>
    <mergeCell ref="B23:D23"/>
    <mergeCell ref="B26:D26"/>
    <mergeCell ref="B29:D29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2016-03-16T13:28:32Z</cp:lastPrinted>
  <dcterms:created xsi:type="dcterms:W3CDTF">1999-06-18T11:49:53Z</dcterms:created>
  <dcterms:modified xsi:type="dcterms:W3CDTF">2016-07-13T06:32:36Z</dcterms:modified>
  <cp:category/>
  <cp:version/>
  <cp:contentType/>
  <cp:contentStatus/>
</cp:coreProperties>
</file>