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45" windowWidth="12975" windowHeight="7695" activeTab="2"/>
  </bookViews>
  <sheets>
    <sheet name="Таблица1 (2)" sheetId="1" r:id="rId1"/>
    <sheet name="Таблица2" sheetId="2" r:id="rId2"/>
    <sheet name="Таблица3" sheetId="3" r:id="rId3"/>
  </sheets>
  <externalReferences>
    <externalReference r:id="rId6"/>
    <externalReference r:id="rId7"/>
  </externalReferences>
  <definedNames>
    <definedName name="_Otchet_Period_Source__AT_ObjectName" localSheetId="0">'Таблица1 (2)'!#REF!</definedName>
    <definedName name="_Otchet_Period_Source__AT_ObjectName">#REF!</definedName>
    <definedName name="_PBuh_" localSheetId="2">'Таблица3'!$E$29</definedName>
    <definedName name="_PBuh_">#REF!</definedName>
    <definedName name="_PBuhN_" localSheetId="2">'Таблица3'!$A$29</definedName>
    <definedName name="_PBuhN_">#REF!</definedName>
    <definedName name="_Period_" localSheetId="0">'Таблица1 (2)'!#REF!</definedName>
    <definedName name="_Period_">#REF!</definedName>
    <definedName name="_PRuk_" localSheetId="2">'Таблица3'!$E$23</definedName>
    <definedName name="_PRuk_">#REF!</definedName>
    <definedName name="_PRukN_" localSheetId="2">'Таблица3'!$A$23</definedName>
    <definedName name="_PRukN_">#REF!</definedName>
    <definedName name="_RDate_" localSheetId="0">'Таблица1 (2)'!#REF!</definedName>
    <definedName name="_RDate_">#REF!</definedName>
    <definedName name="_СпрАдм_">#REF!</definedName>
    <definedName name="_СпрОКАТО_" localSheetId="0">'Таблица1 (2)'!#REF!</definedName>
    <definedName name="_СпрОКАТО_">#REF!</definedName>
    <definedName name="_СпрОКПО_" localSheetId="0">'Таблица1 (2)'!#REF!</definedName>
    <definedName name="_СпрОКПО_">#REF!</definedName>
    <definedName name="_xlnm.Print_Titles" localSheetId="0">'Таблица1 (2)'!$13:$15</definedName>
    <definedName name="источники">#REF!</definedName>
    <definedName name="_xlnm.Print_Area" localSheetId="0">'Таблица1 (2)'!$A$2:$J$148</definedName>
    <definedName name="_xlnm.Print_Area" localSheetId="1">'Таблица2'!#REF!</definedName>
    <definedName name="_xlnm.Print_Area" localSheetId="2">'Таблица3'!$A$1:$G$32</definedName>
  </definedNames>
  <calcPr fullCalcOnLoad="1"/>
</workbook>
</file>

<file path=xl/sharedStrings.xml><?xml version="1.0" encoding="utf-8"?>
<sst xmlns="http://schemas.openxmlformats.org/spreadsheetml/2006/main" count="1536" uniqueCount="811">
  <si>
    <t>Код строки</t>
  </si>
  <si>
    <t>11</t>
  </si>
  <si>
    <t>383</t>
  </si>
  <si>
    <t>КОДЫ</t>
  </si>
  <si>
    <t xml:space="preserve"> Наименование показателя</t>
  </si>
  <si>
    <t>Исполнено</t>
  </si>
  <si>
    <t>1. Доходы бюджета</t>
  </si>
  <si>
    <t>Утвержденные бюджетные назначения</t>
  </si>
  <si>
    <t>Форма по ОКУД</t>
  </si>
  <si>
    <t>Периодичность: месячная</t>
  </si>
  <si>
    <t>___________________________</t>
  </si>
  <si>
    <t xml:space="preserve">                                                                                            (подпись)                                    (расшифровка подписи)</t>
  </si>
  <si>
    <t xml:space="preserve">Код расхода по бюджетной классификации </t>
  </si>
  <si>
    <t xml:space="preserve">Код источника финансирования по бюджетной классификации </t>
  </si>
  <si>
    <t>Доходы бюджета - Всего</t>
  </si>
  <si>
    <t>000 8 50 00000 00 0000 000</t>
  </si>
  <si>
    <t>НАЛОГОВЫЕ И НЕНАЛОГОВЫЕ ДОХОДЫ</t>
  </si>
  <si>
    <t>НАЛОГИ НА ПРИБЫЛЬ, ДОХОДЫ</t>
  </si>
  <si>
    <t>Налог на доходы физических лиц</t>
  </si>
  <si>
    <t>НАЛОГИ НА СОВОКУПНЫЙ ДОХОД</t>
  </si>
  <si>
    <t>Единый сельскохозяйственный налог</t>
  </si>
  <si>
    <t>НАЛОГИ НА ИМУЩЕСТВО</t>
  </si>
  <si>
    <t>Налог на имущество физических лиц</t>
  </si>
  <si>
    <t>Земельный налог</t>
  </si>
  <si>
    <t>Земельный налог, взимаемый по ставкам, установленным в соответствии с подпунктом 1 пункта 1 статьи 394 Налогового кодекса Российской Федерации и применяемым к объектам налогообложения, расположенным в границах поселений</t>
  </si>
  <si>
    <t>ЗАДОЛЖЕННОСТЬ И ПЕРЕРАСЧЕТЫ ПО ОТМЕНЕННЫМ НАЛОГАМ, СБОРАМ И ИНЫМ ОБЯЗАТЕЛЬНЫМ ПЛАТЕЖАМ</t>
  </si>
  <si>
    <t>Налоги на имущество</t>
  </si>
  <si>
    <t>ДОХОДЫ ОТ ИСПОЛЬЗОВАНИЯ ИМУЩЕСТВА, НАХОДЯЩЕГОСЯ В ГОСУДАРСТВЕННОЙ И МУНИЦИПАЛЬНОЙ СОБСТВЕННОСТИ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</si>
  <si>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</si>
  <si>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поселений, а также средства от продажи права на заключение договоров аренды указанных земельных участков</t>
  </si>
  <si>
    <t>Платежи от государственных и муниципальных унитарных предприятий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</si>
  <si>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</si>
  <si>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>ДОХОДЫ ОТ ПРОДАЖИ МАТЕРИАЛЬНЫХ И НЕМАТЕРИАЛЬНЫХ АКТИВОВ</t>
  </si>
  <si>
    <t xml:space="preserve"> Доходы     от    продажи    земельных    участков,                              государственная  собственность  на   которые не  разграничена</t>
  </si>
  <si>
    <t xml:space="preserve"> Доходы    от    продажи    земельных    участков,                              государственная  собственность  на   которые   не  разграничена и  которые  расположены  в  границах поселений</t>
  </si>
  <si>
    <t>БЕЗВОЗМЕЗДНЫЕ ПОСТУПЛЕНИЯ</t>
  </si>
  <si>
    <t>БЕЗВОЗМЕЗДНЫЕ ПОСТУПЛЕНИЯ ОТ ДРУГИХ БЮДЖЕТОВ БЮДЖЕТНОЙ СИСТЕМЫ РОССИЙСКОЙ ФЕДЕРАЦИИ</t>
  </si>
  <si>
    <t>Субвенции бюджетам субъектов Российской Федерации и муниципальных образований</t>
  </si>
  <si>
    <t>Иные межбюджетные трансферты</t>
  </si>
  <si>
    <t>Прочие межбюджетные трансферты, передаваемые бюджетам</t>
  </si>
  <si>
    <t>Расходы бюджета - ИТОГО</t>
  </si>
  <si>
    <t>000 9600 0000000 000 000</t>
  </si>
  <si>
    <t>Общегосударственные вопросы</t>
  </si>
  <si>
    <t>Расходы</t>
  </si>
  <si>
    <t>Оплата работ, услуг</t>
  </si>
  <si>
    <t>Работы, услуги по содержанию имущества</t>
  </si>
  <si>
    <t>Прочие работы, услуги</t>
  </si>
  <si>
    <t>Прочие расходы</t>
  </si>
  <si>
    <t>Поступление нефинансовых активов</t>
  </si>
  <si>
    <t>Увеличение стоимости основных средств</t>
  </si>
  <si>
    <t>Увеличение стоимости материальных запасов</t>
  </si>
  <si>
    <t>Функционирование высшего должностного лица субъекта Российской Федерации и муниципального образования</t>
  </si>
  <si>
    <t>000 0102 0000000 000 000</t>
  </si>
  <si>
    <t>000 0102 0000000 000 213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</si>
  <si>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</si>
  <si>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000 0104 0000000 000 000</t>
  </si>
  <si>
    <t>000 0104 0000000 000 200</t>
  </si>
  <si>
    <t>000 0104 0000000 000 210</t>
  </si>
  <si>
    <t>000 0107 0000000 000 000</t>
  </si>
  <si>
    <t>000 0107 0000000 000 200</t>
  </si>
  <si>
    <t>Другие общегосударственные вопросы</t>
  </si>
  <si>
    <t>000 0114 0000000 000 000</t>
  </si>
  <si>
    <t>Национальная безопасность и правоохранительная деятельность</t>
  </si>
  <si>
    <t>000 0300 0000000 000 000</t>
  </si>
  <si>
    <t>Безвозмездные перечисления организациям</t>
  </si>
  <si>
    <t>Защита населения и территории от чрезвычайных ситуаций природного и техногенного характера, гражданская оборона</t>
  </si>
  <si>
    <t>Национальная экономика</t>
  </si>
  <si>
    <t>000 0400 0000000 000 200</t>
  </si>
  <si>
    <t>Жилищно-коммунальное хозяйство</t>
  </si>
  <si>
    <t>000 0500 0000000 000 000</t>
  </si>
  <si>
    <t>000 0500 0000000 000 200</t>
  </si>
  <si>
    <t>Жилищное хозяйство</t>
  </si>
  <si>
    <t>Коммунальное хозяйство</t>
  </si>
  <si>
    <t>Благоустройство</t>
  </si>
  <si>
    <t>Образование</t>
  </si>
  <si>
    <t>Молодежная политика и оздоровление детей</t>
  </si>
  <si>
    <t>Культура</t>
  </si>
  <si>
    <t>000 0900 0000000 000 200</t>
  </si>
  <si>
    <t>000 0900 0000000 000 220</t>
  </si>
  <si>
    <t>Физическая культура и спорт</t>
  </si>
  <si>
    <t>Результат исполнения бюджета (дефицит "--", профицит "+")</t>
  </si>
  <si>
    <t>Источники финансирования дефицита бюджета - всего</t>
  </si>
  <si>
    <t>000 90 00 00 00 00 0000 000</t>
  </si>
  <si>
    <t>000 01 05 00 00 00 0000 000</t>
  </si>
  <si>
    <t>000 01 05 02 01 00 0000 510</t>
  </si>
  <si>
    <t>000 01 05 00 00 00 0000 600</t>
  </si>
  <si>
    <t>Главный бухгалтер</t>
  </si>
  <si>
    <t>Неисполненные назначения</t>
  </si>
  <si>
    <t>ОТЧЕТ ОБ ИСПОЛНЕНИИ БЮДЖЕТА</t>
  </si>
  <si>
    <t>0503117</t>
  </si>
  <si>
    <t>Дата</t>
  </si>
  <si>
    <t>Наименование</t>
  </si>
  <si>
    <t>по ОКПО</t>
  </si>
  <si>
    <t>34118322</t>
  </si>
  <si>
    <t>Глава по БК</t>
  </si>
  <si>
    <t>951</t>
  </si>
  <si>
    <t>Наименование публично-правового образования</t>
  </si>
  <si>
    <t>Бюджет Зерноградского городского поселения</t>
  </si>
  <si>
    <t>по ОКАТО</t>
  </si>
  <si>
    <t>60218501000</t>
  </si>
  <si>
    <t xml:space="preserve">Единица измерения: руб. </t>
  </si>
  <si>
    <r>
      <t xml:space="preserve">финансового органа  </t>
    </r>
    <r>
      <rPr>
        <u val="single"/>
        <sz val="8"/>
        <rFont val="Arial"/>
        <family val="2"/>
      </rPr>
      <t>Администрация Зерноградского городского поселения</t>
    </r>
  </si>
  <si>
    <t>200</t>
  </si>
  <si>
    <t>Глава муниципального образования</t>
  </si>
  <si>
    <t>Резервные фонды</t>
  </si>
  <si>
    <t>Неисполненые назначения</t>
  </si>
  <si>
    <t>3. Источники финансирования дефицита бюджета</t>
  </si>
  <si>
    <t>в том числе: источники внутреннего финансированию бюджета</t>
  </si>
  <si>
    <t>520</t>
  </si>
  <si>
    <t>Х</t>
  </si>
  <si>
    <t>из них:</t>
  </si>
  <si>
    <t>620</t>
  </si>
  <si>
    <t>источники внешнего финансирования бюджета</t>
  </si>
  <si>
    <t>2. Расходы бюджета</t>
  </si>
  <si>
    <t>Руководитель финансово-</t>
  </si>
  <si>
    <t>экономической службы</t>
  </si>
  <si>
    <t>(подпись)                                    (расшифровка подписи)</t>
  </si>
  <si>
    <t>01.04.2011</t>
  </si>
  <si>
    <t xml:space="preserve">Иные межбюджетные трансферты </t>
  </si>
  <si>
    <t>Массовый спорт</t>
  </si>
  <si>
    <t>010</t>
  </si>
  <si>
    <t>Код дохода по бюджетной классификации</t>
  </si>
  <si>
    <t>2</t>
  </si>
  <si>
    <t>9</t>
  </si>
  <si>
    <t>10</t>
  </si>
  <si>
    <t>12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</si>
  <si>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</si>
  <si>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 от сдачи в аренду имущества, находящегося в оперативном управлении органов государственной власти, органов местного самоуправления, государственных внебюджетных фондов и созданных ими учреждений (за исключением имущества бюджетных и автономных учреждений)</t>
  </si>
  <si>
    <t>Доходы от сдачи в аренду имущества, находящегося в оперативном управлении органов управления поселений и созданных ими учреждений (за исключением имущества муниципальных бюджетных и автономных учреждений)</t>
  </si>
  <si>
    <t xml:space="preserve"> Доходы    от    продажи    земельных    участков, находящихся в государственной и муниципальной собственности (за исключением земельных участков бюджетных и автономных учреждений)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</si>
  <si>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</si>
  <si>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</si>
  <si>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М.А. Клепикова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</si>
  <si>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</si>
  <si>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 и других лиц, занимающихся частной практикой в соответствии со статьей 227 Налогового кодекса Российской Федерации</t>
  </si>
  <si>
    <t>Прочая закупка товаров, работ и услуг для государственных (муниципальных )нужд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</si>
  <si>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</si>
  <si>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Резервные средства</t>
  </si>
  <si>
    <t>Культура, кинематография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</si>
  <si>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</si>
  <si>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>Другие вопросы в области национальной экономики</t>
  </si>
  <si>
    <t>Налог на доходы физических лиц с доходов, полученных физическими лицами в соответствии сос статьей 228 Налогового Кодекса российской Федерации</t>
  </si>
  <si>
    <t>Закупка товаров, работ, услуг в целях капитального ремонта государственного (муниципального) имущества</t>
  </si>
  <si>
    <t>ШТРАФЫ. САНКЦИИ, ВОЗМЕЩЕНИЕ УЩЕРБА</t>
  </si>
  <si>
    <t>Прочие работы,услуги</t>
  </si>
  <si>
    <t>182 1 00 00000 00 0000 000</t>
  </si>
  <si>
    <t>182 1 01 00000 00 0000 000</t>
  </si>
  <si>
    <t>182 1 01 02000 01 0000 110</t>
  </si>
  <si>
    <t>182 1 01 02010 01 0000 110</t>
  </si>
  <si>
    <t>182 1 01 02020 01 0000 110</t>
  </si>
  <si>
    <t>182 1 05 00000 00 0000 000</t>
  </si>
  <si>
    <t>182 1 05 03000 00 0000 110</t>
  </si>
  <si>
    <t>182 1 05 03010 01 0000 110</t>
  </si>
  <si>
    <t>182 1 06 00000 00 0000 000</t>
  </si>
  <si>
    <t>182 1 06 01000 00 0000 110</t>
  </si>
  <si>
    <t>182 1 06 01030 10 0000 110</t>
  </si>
  <si>
    <t>182 1 06 06000 00 0000 110</t>
  </si>
  <si>
    <t>182 1 06 06010 00 0000 110</t>
  </si>
  <si>
    <t>182 1 06 06013 10 0000 110</t>
  </si>
  <si>
    <t>182 1 06 06020 00 0000 110</t>
  </si>
  <si>
    <t>182 1 06 06023 10 0000 110</t>
  </si>
  <si>
    <t>182 1 09 00000 00 0000 000</t>
  </si>
  <si>
    <t>182 1 09 04000 00 0000 110</t>
  </si>
  <si>
    <t>182 1 09 04050 00 0000 110</t>
  </si>
  <si>
    <t>182 1 09 04050 10 0000 110</t>
  </si>
  <si>
    <t>815 1 11 00000 00 0000 000</t>
  </si>
  <si>
    <t>815 1 11 05000 00 0000 120</t>
  </si>
  <si>
    <t>815 1 11 05010 00 0000 120</t>
  </si>
  <si>
    <t>815 1 11 05010 10 0000 120</t>
  </si>
  <si>
    <t>951 1 11 05030 00 0000 120</t>
  </si>
  <si>
    <t>951 1 11 05035 10 0000 120</t>
  </si>
  <si>
    <t>951 1 11 07000 00 0000 120</t>
  </si>
  <si>
    <t>951 1 11 07010 00 0000 120</t>
  </si>
  <si>
    <t>951 1 11 07015 10 0000 120</t>
  </si>
  <si>
    <t>914 1 14 00000 00 0000 000</t>
  </si>
  <si>
    <t>914 1 14 06000 00 0000 430</t>
  </si>
  <si>
    <t>914 1 14 06010 00 0000 430</t>
  </si>
  <si>
    <t>914 1 14 06014 10 0000 430</t>
  </si>
  <si>
    <t>951 2 00 00000 00 0000 000</t>
  </si>
  <si>
    <t>951 2 02 00000 00 0000 000</t>
  </si>
  <si>
    <t>951 2 02 03000 00 0000 151</t>
  </si>
  <si>
    <t>951 2 02 03024 00 0000 151</t>
  </si>
  <si>
    <t>951 2 02 03024 10 0000 151</t>
  </si>
  <si>
    <t>951 2 02 04000 00 0000 151</t>
  </si>
  <si>
    <t>951 2 02 04999 00 0000 151</t>
  </si>
  <si>
    <t>951 2 02 04999 10 0000 151</t>
  </si>
  <si>
    <t>020</t>
  </si>
  <si>
    <t>Земельный налог (по обязательствам, возникшим до 1 января 2006 года)</t>
  </si>
  <si>
    <t>182 1 01 02010 01 1000 110</t>
  </si>
  <si>
    <t>182 1 01 02010 01 2000 110</t>
  </si>
  <si>
    <t>182 1 01 02010 01 3000 110</t>
  </si>
  <si>
    <t>182 1 01 02020 01 1000 110</t>
  </si>
  <si>
    <t>182 1 01 02020 01 2000 110</t>
  </si>
  <si>
    <t>182 1 01 02020 01 3000 110</t>
  </si>
  <si>
    <t>182 1 05 03010 01 1000 110</t>
  </si>
  <si>
    <t>183 1 06 01030 10 1000 110</t>
  </si>
  <si>
    <t>184 1 06 01030 10 2000 110</t>
  </si>
  <si>
    <t>182 1 06 06013 10 1000 110</t>
  </si>
  <si>
    <t>182 1 06 06013 10 2000 110</t>
  </si>
  <si>
    <t>182 1 06 06023 10 1000 110</t>
  </si>
  <si>
    <t>182 1 06 06023 10 2000 110</t>
  </si>
  <si>
    <t>Дорожное хозяйство (дорожные фонды)</t>
  </si>
  <si>
    <t>953 0503 7950300 244 226</t>
  </si>
  <si>
    <t>956 0707 7951300 244 300</t>
  </si>
  <si>
    <t>956 0707 7951300 244 340</t>
  </si>
  <si>
    <t>Доходы от сдачи в аренду имущества, составляющего государственную(муниципальную) казну (за исключением земельных участков)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</si>
  <si>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</t>
  </si>
  <si>
    <t>Денежные взыскания, налагаемые в возмещение ущерба, причиненного в результате незаконного или нецелевого использования бюджетных средств (в части бюджетов поселений)</t>
  </si>
  <si>
    <t>Субсидии юридическим лицам (кроме государственных (муниципальных) учреждений и физическим лицам - производителям товаров, работ,услуг</t>
  </si>
  <si>
    <t>951 0502 7950200 243 226</t>
  </si>
  <si>
    <t>951 0502 7950200 244 225</t>
  </si>
  <si>
    <t>Изменение остатков средств</t>
  </si>
  <si>
    <t>Изменение остатков средств на счетах по учету 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</si>
  <si>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</si>
  <si>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</si>
  <si>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 бюджетов</t>
  </si>
  <si>
    <t>Увеличение прочих остатков денежных средств  бюджетов поселений</t>
  </si>
  <si>
    <t>Уменьшение остатков средств бюджетов</t>
  </si>
  <si>
    <t>Уменьшение прочих остатков средств бюджетов</t>
  </si>
  <si>
    <t>Уменьшение прочих остатков денежных средств  бюджетов</t>
  </si>
  <si>
    <t>Уменьшение прочих остатков денежных средств  бюджетов поселений</t>
  </si>
  <si>
    <t>Единый сельскохозяйственный налог (за налоговые периоды,истекшие до 1 января 2011 года)</t>
  </si>
  <si>
    <t>182 1 01 02000 01 0000 000</t>
  </si>
  <si>
    <t>182 1 01 02030 01 0000 110</t>
  </si>
  <si>
    <t>182 1 01 02030 01 1000 110</t>
  </si>
  <si>
    <t>182 1 01 02030 01 2000 110</t>
  </si>
  <si>
    <t>182 1 01 02030 01 3000 110</t>
  </si>
  <si>
    <t>182 1 01 02030 01 4000 110</t>
  </si>
  <si>
    <t>182 1 05 03000 01 0000 110</t>
  </si>
  <si>
    <t>182 1 05 03010 01 2000 110</t>
  </si>
  <si>
    <t>182 1 05 03020 01 0000 110</t>
  </si>
  <si>
    <t>182 1 05 03020 01 1000 110</t>
  </si>
  <si>
    <t>182 1 06 01000 00 0000 000</t>
  </si>
  <si>
    <t>182 1 06 06013 10 4000 110</t>
  </si>
  <si>
    <t>914 1 00 00000 00 0000 000</t>
  </si>
  <si>
    <t>951 1 00 00000 00 0000 000</t>
  </si>
  <si>
    <t>951 1 11 00000 00 0000 000</t>
  </si>
  <si>
    <t>951 1 11 05020 00 0000 120</t>
  </si>
  <si>
    <t>951 1 11 05070 00 0000 120</t>
  </si>
  <si>
    <t>951 1 16 00000 00 0000 000</t>
  </si>
  <si>
    <t>951 1 16 32000 00 0000 140</t>
  </si>
  <si>
    <t>951 2 03 03024 00 0000 151</t>
  </si>
  <si>
    <t>802 1 00 00000 00 0000 000</t>
  </si>
  <si>
    <t>802 1 16 00000 00 0000 000</t>
  </si>
  <si>
    <t>Денежные взыскания (штрафы), установленные законами субъектов Российской Федерации за несоблюдение муниципальных правовых актов</t>
  </si>
  <si>
    <t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</t>
  </si>
  <si>
    <t>951 01 00 00 00 00 0000 000</t>
  </si>
  <si>
    <t>951 01 05 00 00 00 0000 000</t>
  </si>
  <si>
    <t>951 01 05 00 00 00 0000 500</t>
  </si>
  <si>
    <t>951 01 05 02 00 00 0000 500</t>
  </si>
  <si>
    <t>951 01 05 02 01 00 0000 510</t>
  </si>
  <si>
    <t>951 01 05 00 00 00 0000 600</t>
  </si>
  <si>
    <t>951 01 05 02 00 00 0000 600</t>
  </si>
  <si>
    <t>951 01 05 02 01 00 0000 610</t>
  </si>
  <si>
    <t>Денежные взыскания(штрафы), установленные законами субъектов Российской Федерации за несоблюдение муниципальных правовых актов</t>
  </si>
  <si>
    <t>Денежные взыскания(штрафы), установленные законами субъектов Российской Федерации за несоблюдение муниципальных правовых актов,зачисляемые в бюджеты поселений</t>
  </si>
  <si>
    <t>857 100 00000 00 0000 000</t>
  </si>
  <si>
    <t>857 116 00000 00 0000 000</t>
  </si>
  <si>
    <t>857 116 51040 02 0000 140</t>
  </si>
  <si>
    <t>857 116 51000 02 0000 140</t>
  </si>
  <si>
    <t>Безвозмездные перечисления организациям, за исключением государственных и муниципальных организаций</t>
  </si>
  <si>
    <t>Руководитель организации</t>
  </si>
  <si>
    <t>А.И. Платонов</t>
  </si>
  <si>
    <t>Профессиональная подготовка, переподготовка и повышение квалификации</t>
  </si>
  <si>
    <t>по ОКТМО</t>
  </si>
  <si>
    <t>60618101</t>
  </si>
  <si>
    <t>Администрация Зерноградского городского поселения Зерноградского района Ростовской области</t>
  </si>
  <si>
    <t>Фонд оплаты труда государственных (муниципальных)органов и взносы по обязательному социальному страхованию</t>
  </si>
  <si>
    <t>Иные выплаты персоналу государственных (муниципальных) органов, за исключением фонда оплаты труда</t>
  </si>
  <si>
    <t xml:space="preserve">Администрация Зерноградского городского поселения </t>
  </si>
  <si>
    <t>Прочая закупка товаров, работ и услуг для обеспечения государственных (муниципальных )нужд</t>
  </si>
  <si>
    <t>Непрограммные расходы (Специальные расходы)</t>
  </si>
  <si>
    <t>Прочая закупка товаров, работ и услуг для обеспечения государственных (муниципальных) нужд</t>
  </si>
  <si>
    <t>Подпрограмма "Совершенствование системы межбюджетных трансфертов"</t>
  </si>
  <si>
    <t>Обеспечение проведения выборов и референдумов</t>
  </si>
  <si>
    <t>Специальные расходы</t>
  </si>
  <si>
    <t>Финансовое обеспечение непредвиденных расходов</t>
  </si>
  <si>
    <t>Резервный фонд Администрации Зерноградского городского поселения в рамках непрограммных расходов муниципальных органов местного самоуправления Зерноградского городского поселения</t>
  </si>
  <si>
    <t>Подпрограмма "Профилактика правонарушений в Зерноградском городском поселении"</t>
  </si>
  <si>
    <t>Мероприятия по профилактике и предотвращению правонарушений и террористических актов в общественных местах и на улицах, информационное обеспечение в рамках подпрограммы "Противодействие коррупции в муниципальномобразовании Зерноградское городское поселение" муниципальной программы Зерноградского городского поселения "Обеспечениеобщественного порядка и противодействие преступности"</t>
  </si>
  <si>
    <t>Мероприятия по информационно-пропагандистскому противодействию терроризма в рамках подпрограммы "Противодействие коррупции в муниципальном образовании Зерноградское городское поселение" муниципальной программы Зерноградского городского поселения "Обеспечение общественного порядка и противодействие преступности"</t>
  </si>
  <si>
    <t>Подпрограмма "Управление объектами недвижимого имущества, находящимися в ммуниципальной собственности (изготовление технической документации на здания, строения, сооружения)"</t>
  </si>
  <si>
    <t>Мероприятия по изготовлению технических паспортов в рамках подпрограммы «Управление объектами недвижимого имущества, находящимися в муниципальной собственности (изготовление технической документации на здания, строения, сооружения)» муниципальной программы Зерноградского городского поселения «Управление муниципальным имуществом»</t>
  </si>
  <si>
    <t>Подпрограмма "Обеспечение реализации муниципальной программы Зерноградского городского поселения (муниципальная политика)</t>
  </si>
  <si>
    <r>
      <t>Мероприятия по популяризации муниципальной службы в Зерноградском городском поселении в рамках подпрограммы «Обеспечение реализации муниципальной программы Зерноградского городского поселения(муниципальная политика</t>
    </r>
    <r>
      <rPr>
        <b/>
        <sz val="9"/>
        <rFont val="Times New Roman"/>
        <family val="1"/>
      </rPr>
      <t xml:space="preserve">)» </t>
    </r>
    <r>
      <rPr>
        <sz val="9"/>
        <rFont val="Times New Roman"/>
        <family val="1"/>
      </rPr>
      <t>муниципальной программы Зерноградского городского поселения « Муниципальная политика»</t>
    </r>
  </si>
  <si>
    <t>951 0113 0922592 244 340</t>
  </si>
  <si>
    <t>Реализация направления расходов в рамках непрограммных расходов муниципальных органов местного самоуправления Зерноградского городского поселения</t>
  </si>
  <si>
    <t>Подпрограмма "Пожарная безопасность"</t>
  </si>
  <si>
    <t>Мероприятия по обеспечению пожарной безопасности в рамках подпрограммы «Пожарная безопасность»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</si>
  <si>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"Защита от чрезвычайных ситуаций"</t>
  </si>
  <si>
    <t>Передача в бюджет Зерноградского района иных межбюджетных трансфертов по содержанию аварийно-спасательных формирований в рамках подпрограммы "Совершенствование системы межбюджетных трансфертов" муниципальной программы Зерноградского городского поселения "Управление муниципальными финансами"</t>
  </si>
  <si>
    <t>Подпрограмма "Развитие сети автомобильных дорог местного значения в границах населенных пунктов муниципального образования "Зерноградское городское поселение"</t>
  </si>
  <si>
    <t xml:space="preserve">Бюджетные инвестиции в объекты капитального строительства государственной (муниципальной) собственности </t>
  </si>
  <si>
    <t xml:space="preserve">Расходы на содержание автомобильных дорог общего  пользования местного значения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поселение»муниципальной программы Зерноградского городского поселения « Развитие транспортной системы» </t>
  </si>
  <si>
    <t>Подпрограмма "Повышение безопасности дорожного движения на территории Зерноградского городского поселения"</t>
  </si>
  <si>
    <t xml:space="preserve">Расходы на содержание автомобильных дорог общего пользования местного значения  в рамках Подпрограммы «Повышение безопасности дорожного движения на территории Зерноградского городского поселения»муниципальной программы Зерноградского городского поселения « Развитие транспортной системы» </t>
  </si>
  <si>
    <t>Подпрограмма "Управление земельными ресурсами"</t>
  </si>
  <si>
    <t>Мероприятия по оформлению и регистрации права муниципальной собственности на земельные участки в рамках подпрограммы«Управление земельными ресурсами» муниципальной программы Зерноградского городского поселения «Управление муниципальным имуществом»</t>
  </si>
  <si>
    <t>Подпрограмма "Развитие жилищного хозяйства в Зерноградском городском поселении"</t>
  </si>
  <si>
    <t>951 0501 0122564 000 000</t>
  </si>
  <si>
    <t>951 0501 0122564 243 000</t>
  </si>
  <si>
    <t>951 0501 0122564 243 200</t>
  </si>
  <si>
    <t>951 0501 0122564 243 220</t>
  </si>
  <si>
    <t>951 0501 0122564 243 225</t>
  </si>
  <si>
    <t>Мероприятия по капитальному ремонту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"</t>
  </si>
  <si>
    <t>951 0502 0132319 000 000</t>
  </si>
  <si>
    <t>Софинансирование расходов по строительству и реконструкции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</t>
  </si>
  <si>
    <t>Бюджетные инвестиции в объекты капитального строительства государственной(муниципальной )собственности</t>
  </si>
  <si>
    <t>951 0502 0132319 414 000</t>
  </si>
  <si>
    <t>951 0502 0132319 414 300</t>
  </si>
  <si>
    <t>951 0502 0132319 414 310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</si>
  <si>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</si>
  <si>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951 0502 0132320 000 000</t>
  </si>
  <si>
    <t>951 0502 0132320 244 000</t>
  </si>
  <si>
    <t>951 0502 0132320 244 200</t>
  </si>
  <si>
    <t>951 0502 0132320 244 220</t>
  </si>
  <si>
    <t>951 0502 0132320 244 226</t>
  </si>
  <si>
    <t>Софинансирование расходов на 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</si>
  <si>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951 0502 0132338 000 000</t>
  </si>
  <si>
    <t>951 0502 0132338 244 000</t>
  </si>
  <si>
    <t>951 0502 0132338 244 300</t>
  </si>
  <si>
    <t>951 0502 0132338 244 310</t>
  </si>
  <si>
    <t>Субсидии юридическим лицам (кроме некоммерческих организаций), индивидуальным предпринимателям,физическим лицам</t>
  </si>
  <si>
    <t xml:space="preserve">Мероприятия по строительству, реконструкции и капитальному ремонту    муниципальных объектов ВКХ, включая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</si>
  <si>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Оплата работ,услуг</t>
  </si>
  <si>
    <t xml:space="preserve">Мероприятия по строительству, реконструкции и капитальному ремонту  муниципальных объектов теплоэнергетики, включая  разработку проектно-сметной документации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</t>
  </si>
  <si>
    <t>Строительство и реконструкция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</si>
  <si>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951 0502 0137319 000 000</t>
  </si>
  <si>
    <t>951 0502 0137319 414 000</t>
  </si>
  <si>
    <t>951 0502 0137319 414 300</t>
  </si>
  <si>
    <t>951 0502  0137319 414 310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</si>
  <si>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населения"</t>
  </si>
  <si>
    <t>951 0502 0137320 000 000</t>
  </si>
  <si>
    <t>Прочая закупка товаров, работ и услуг для обеспечения государственных (муниципальных)нужд</t>
  </si>
  <si>
    <t>951 0502 0137320 244 000</t>
  </si>
  <si>
    <t>951 0502 0137320 244 200</t>
  </si>
  <si>
    <t>951 0502 0137320 244 226</t>
  </si>
  <si>
    <t>951 0502 0137338 000 000</t>
  </si>
  <si>
    <t>Развитие материальной базы муниципальных образований в сфере обращения с твердыми бытовыми отходами, включая приобретение мусоровозов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поселения"</t>
  </si>
  <si>
    <t>951 0502 0137338 244 000</t>
  </si>
  <si>
    <t>951 0502 0137338 244 300</t>
  </si>
  <si>
    <t>951 0502 0137338 244 310</t>
  </si>
  <si>
    <t>2000</t>
  </si>
  <si>
    <t>951 0502 9990000 000 000</t>
  </si>
  <si>
    <t>951 0502 9999999 000 000</t>
  </si>
  <si>
    <t>951 0502 9999999 810 000</t>
  </si>
  <si>
    <t>951 0502 9999999 810 200</t>
  </si>
  <si>
    <t>951 0502 9999999 810 240</t>
  </si>
  <si>
    <t>951 0502 9999999 810 242</t>
  </si>
  <si>
    <t>Подпрограмма "Благоустройство"</t>
  </si>
  <si>
    <t>Мероприятия по озеленению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</si>
  <si>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прочему благоустройству территории поселения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</si>
  <si>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Мероприятия по уличному освещению на территории поселения в рамках подпрограммы «Повышение безопасности дорожного движения на территории Зерноградского городского поселения» муниципальной программы Зерноградского городского поселения « Развитие транспортной системы»</t>
  </si>
  <si>
    <t>Мероприятия по обеспечению бактериологической безопасности в общественных местах в рамках подпрограммы «Защита от чрезвычайных ситуаций»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</si>
  <si>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Подпрограмма "Сохранение памятников истории и культуры"</t>
  </si>
  <si>
    <t xml:space="preserve">Мероприятия по сохранению объектов культурного наследия, памятников истории  и культуры ,расположенных на территории Зерноградского городского поселения в рамках подпрограммы « Сохранение памятников истории и культуры» муниципальной программы Зерноградского городского поселения «Развитие культуры» </t>
  </si>
  <si>
    <t>Подпрограмма "Противодействие коррупции в муниципальном образовании Зерноградское городское поселение"</t>
  </si>
  <si>
    <t xml:space="preserve">Мероприятия по повышению профессионального уровня и правовому просвещению в рамках подпрограммы «Противодействие коррупции в муниципальном образовании Зерноградском городское поселение» муниципальной программы  Зерноградского городского поселения «Обеспечение общественного порядка и противодействие преступности» </t>
  </si>
  <si>
    <t>Подпрограмма "Поддержка молодежных инициатив"</t>
  </si>
  <si>
    <t xml:space="preserve">Мероприятия по вовлечению молодежи в социальную практику в рамках подпрограммы «Поддержка молодежных инициатив» муниципальной программы Зерноградского городского поселения «Молодежь Зернограда» </t>
  </si>
  <si>
    <r>
      <t>Мероприятия по поддержке инициативной и талантливой молодежи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«Поддержка молодежных инициатив» муниципальной программы Зерноградского городского поселения «Молодежь Зернограда»  </t>
    </r>
  </si>
  <si>
    <t>Подпрограмма "Муниципальная поддержка и развитие учреждений культуры"</t>
  </si>
  <si>
    <t>Подпрограмма "Организация культурно-массовых мероприятий и социально-значимых акций"</t>
  </si>
  <si>
    <r>
      <t>Мероприятия по организации и проведению фестивалей, конкурсов, торжественных мероприятий и других мероприятий в области культуры в рамках подпрограммы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« Организация культурно-массовых мероприятий и социально-значимых акций» муниципальной программы Зерноградского городского поселения «Развитие культуры» </t>
    </r>
  </si>
  <si>
    <t>Подпрограмма "Организация спортивно-массовых мероприятий на территории муниципального образования "Зерноградское городское поселение"</t>
  </si>
  <si>
    <r>
      <t>Физкультурные и массовые спортивные мероприятия в рамках</t>
    </r>
    <r>
      <rPr>
        <b/>
        <sz val="9"/>
        <rFont val="Times New Roman"/>
        <family val="1"/>
      </rPr>
      <t xml:space="preserve"> </t>
    </r>
    <r>
      <rPr>
        <sz val="9"/>
        <rFont val="Times New Roman"/>
        <family val="1"/>
      </rPr>
      <t xml:space="preserve">подпрограммы «Организация спортивно-массовых мероприятий на территории муниципального образования «Зерноградское городское поселение» муниципальной программы Зерноградского городского поселения « Развитие физической культуры и спорта» </t>
    </r>
  </si>
  <si>
    <t xml:space="preserve">Мероприятия по созданию условий для управления многоквартирными домами 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</si>
  <si>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802 1 16 51040 02 0000 140</t>
  </si>
  <si>
    <t>802 1 16 51000 02 0000 140</t>
  </si>
  <si>
    <t>Взносы на капитальный ремонт общего имущества в части общего имущества в части муниципальных жилых и нежилых помещений многоквартиных домов в рамках подпрограммы "Развитие жилищного хозяйства в Зерноградском городском поселении"</t>
  </si>
  <si>
    <t>951 0501 0122597 244 000</t>
  </si>
  <si>
    <t>951 0501 0122597 244 200</t>
  </si>
  <si>
    <t>951 0501 0122597 244 290</t>
  </si>
  <si>
    <t>951 0502 0132566 243 000</t>
  </si>
  <si>
    <t>951 0502 0132566 243 200</t>
  </si>
  <si>
    <t>951 0502 0132566 243 220</t>
  </si>
  <si>
    <t>951 0502 0132566 243 226</t>
  </si>
  <si>
    <t>951 0502 0132596 243 225</t>
  </si>
  <si>
    <t>951 0502 0132596 243 220</t>
  </si>
  <si>
    <t>951 0502 0132596 243 200</t>
  </si>
  <si>
    <t>951 0502 0132596 243 000</t>
  </si>
  <si>
    <t>951 0502 0132596 000 000</t>
  </si>
  <si>
    <t>Возмещение части стоимости услуг по вывозу ЖБО в рамках подпрограммы «Модернизация объектов коммунальной инфраструктуры»муниципальной программы Зерноградского городского поселения «Обеспечение качественными жилищно-коммунальными услугами населения</t>
  </si>
  <si>
    <t>951 0502 0132566 244 310</t>
  </si>
  <si>
    <t>951 0502 0132566 244 340</t>
  </si>
  <si>
    <t>951 0502 0132566 244 300</t>
  </si>
  <si>
    <t>Погашение кредиторской задолженности в рамках подпрограммы "Модернизация объектов коммунальной инфраструктуры"</t>
  </si>
  <si>
    <t>951 0502 0137107 000 000</t>
  </si>
  <si>
    <t>Прочая закупка товаров,работ и услуг для обеспечения государственных (муниципальных ) нужд</t>
  </si>
  <si>
    <t>951 0502 0137107 244 000</t>
  </si>
  <si>
    <t>951 0502 0137107 244 200</t>
  </si>
  <si>
    <t>951 0502 0137107 244 220</t>
  </si>
  <si>
    <t>951 0502 0137107 244 226</t>
  </si>
  <si>
    <t xml:space="preserve">Расходы </t>
  </si>
  <si>
    <t>951 0502 0137107 810 242</t>
  </si>
  <si>
    <t>951 0502 0137107 810 240</t>
  </si>
  <si>
    <t>951 0502 0137107 810 200</t>
  </si>
  <si>
    <t>951 0502 0137107 810 000</t>
  </si>
  <si>
    <t>182 1 05 03020 01 2000 110</t>
  </si>
  <si>
    <t>Софинансирование расходов на разработку проектно-сметной документации по капитальному ремонту, строительству и реконструкции муниципальных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"Зерноградское городское поселение" муниципальной программы Зерноградского городского поселения "Развитие транспортной системы"9 Иные закупки товаров, работ и услуг для обеспечения государственных (муниципальных0нужд)</t>
  </si>
  <si>
    <t>951 0409 0212347 000 000</t>
  </si>
  <si>
    <t>951 0409 0212347 244 000</t>
  </si>
  <si>
    <t>951 0409 0212347 244 200</t>
  </si>
  <si>
    <t>951 0409 0212347 244 220</t>
  </si>
  <si>
    <t>951 0409 0212347 244 226</t>
  </si>
  <si>
    <t>857 1 00 00000 00 0000 000</t>
  </si>
  <si>
    <t>857 1 16 00000 00 0000 000</t>
  </si>
  <si>
    <t>857 1 16 51000 02 0000 140</t>
  </si>
  <si>
    <t>857 1 16 51040 02 0000 140</t>
  </si>
  <si>
    <t>Прочие неналоговые доходы</t>
  </si>
  <si>
    <t>951 1 17 00000 00 0000 000</t>
  </si>
  <si>
    <t xml:space="preserve">Софинансирование расходов на предоставление субсидий управляющим организациям, товариществам собственников жилья, жилищно-строительным кооперативам ,жилищным или иным специализированным потребительским кооперативам на проведение капитального ремонта многоквартирных домов, разработку и (или) изготовление проектно-сметной документации, проведение энергетических обследований многоквартирных домов в рамках подпрограммы «Развитие жилищного хозяйства в Зерноградском городском поселении» муниципальной программы Зерноградского городского поселения «Обеспечение качественными жилищно-коммунальными услугами населения  </t>
  </si>
  <si>
    <t>951 0501 0122318 000 000</t>
  </si>
  <si>
    <t>951 0501 0122318 810 000</t>
  </si>
  <si>
    <t>951 0501 0122318 810 200</t>
  </si>
  <si>
    <t>951 0501 0122318 810 240</t>
  </si>
  <si>
    <t>951 0501 0122318 810 242</t>
  </si>
  <si>
    <t>951 0502 0132566 414 000</t>
  </si>
  <si>
    <t>182 1 05 03010 01 3000 110</t>
  </si>
  <si>
    <t>951 0409 0222571 244 340</t>
  </si>
  <si>
    <t>Разработка проектно-сметной документации по капитальному ремонту, строительству и реконструкции муниципальных объектов транспортной инфраструктуры</t>
  </si>
  <si>
    <t xml:space="preserve">951 0409 0217347 000 000 </t>
  </si>
  <si>
    <t xml:space="preserve">951 0409 0217347 244 200 </t>
  </si>
  <si>
    <t xml:space="preserve">951 0409 0217347 244 220 </t>
  </si>
  <si>
    <t xml:space="preserve">951 0409 0217347 244 000 </t>
  </si>
  <si>
    <t xml:space="preserve">951 0409 0217347 244 226 </t>
  </si>
  <si>
    <t>951 0309 0412576 244 340</t>
  </si>
  <si>
    <t>951 0309 0412576 244 300</t>
  </si>
  <si>
    <t>О. А. Кириченко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</si>
  <si>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</si>
  <si>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</si>
  <si>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</si>
  <si>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</si>
  <si>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</si>
  <si>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</si>
  <si>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 100 1 03 02000 01 0000 110</t>
  </si>
  <si>
    <t>100 1 03 02230 01 0000 110</t>
  </si>
  <si>
    <t xml:space="preserve"> 100 1 03 02240 01 0000 110</t>
  </si>
  <si>
    <t xml:space="preserve"> 100 1 03 02250 01 0000 110</t>
  </si>
  <si>
    <t xml:space="preserve"> 100 1 03 02260 01 0000 110</t>
  </si>
  <si>
    <t>100 103 00000 00 0000 000</t>
  </si>
  <si>
    <t>100 100 00000 00 0000 000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</si>
  <si>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</t>
  </si>
  <si>
    <t>182 1 06 01030 13 0000 110</t>
  </si>
  <si>
    <t>182 1 06 01030 13 1000 110</t>
  </si>
  <si>
    <t>Земельный налог с организаций</t>
  </si>
  <si>
    <t>182 1 06 06030 03 0000 110</t>
  </si>
  <si>
    <t>Земельный налог с организаций, обладающих земельным участком, расположенным в границах городских поселений</t>
  </si>
  <si>
    <t>182 1 06 06033 13 0000 110</t>
  </si>
  <si>
    <t>182 1 06 06033 13 1000 110</t>
  </si>
  <si>
    <t>182 1 06 06033 13 3000 110</t>
  </si>
  <si>
    <t>Земельный налог с физических лиц</t>
  </si>
  <si>
    <t>182 1 06 06040 00 0000 110</t>
  </si>
  <si>
    <t>Земельный налог с физических лиц, обладающих земельным участком, расположенным в границах  городских  поселений</t>
  </si>
  <si>
    <t>182 1 06 06043 13 0000 110</t>
  </si>
  <si>
    <t>182 1 06 06043 13 1000 110</t>
  </si>
  <si>
    <t>182 1 06 06043 13 3000 110</t>
  </si>
  <si>
    <t>182 1 06 06043 13 4000 110</t>
  </si>
  <si>
    <t>182 1 09 04053 13 0000 110</t>
  </si>
  <si>
    <t>182 1 09 04053 13 1000 110</t>
  </si>
  <si>
    <t>182 1 09 04053 13 2000 110</t>
  </si>
  <si>
    <t>182 1 09 04053 13 4000 110</t>
  </si>
  <si>
    <t>Земельный налог (по обязательствам, возникшим до 1 января 2006 года), мобилизуемый на территориях городских поселений</t>
  </si>
  <si>
    <t>815 1 11 05013 13 0000 120</t>
  </si>
  <si>
    <t>914 1 14 06013 13 0000 430</t>
  </si>
  <si>
    <t>951 1 11 05025 13 0000 120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</si>
  <si>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 городских поселений (за исключением земельных участков бюджетных и автономных учреждений)</t>
  </si>
  <si>
    <t>951 1 11 05075 13 0000 120</t>
  </si>
  <si>
    <t>Доходы от сдачи в аренду имущества, составляющего казну городских  поселений (за исключением земельных участков)</t>
  </si>
  <si>
    <t>Доходы от перечисления части прибыли, остающейся после уплаты налогов и иных обязательных платежей муниципальных унитарных предприятий, созданных городскими поселениями</t>
  </si>
  <si>
    <t>951 1 11 07015 13 0000 120</t>
  </si>
  <si>
    <t>951 2 02 04999 13 0000 151</t>
  </si>
  <si>
    <t>Прочие межбюджетные трансферты, передаваемые бюджетам городских поселений</t>
  </si>
  <si>
    <t>951 2 02 03024 13 0000 151</t>
  </si>
  <si>
    <t>Субвенции бюджетам городских поселений на выполнение передаваемых полномочий субъектов Российской Федерации</t>
  </si>
  <si>
    <t>182 1 01 02030 01 2100 110</t>
  </si>
  <si>
    <t>182 1 06 01030 13 2100 110</t>
  </si>
  <si>
    <t>182 1 06 06043 13 2100 110</t>
  </si>
  <si>
    <t>120</t>
  </si>
  <si>
    <t>182 1 06 01030 13 4000 110</t>
  </si>
  <si>
    <t>182 1 06 06033 13 2000 110</t>
  </si>
  <si>
    <t>182 1 01 02010 01 2100 110</t>
  </si>
  <si>
    <t>182 1 01 02020 01 2100 110</t>
  </si>
  <si>
    <t>182 1 05 03010 01 2100 110</t>
  </si>
  <si>
    <t>182 1 06 01030 13 2000 110</t>
  </si>
  <si>
    <t>182 1 06 06033 13 2100 110</t>
  </si>
  <si>
    <t>951 111 01050 13 0000 120</t>
  </si>
  <si>
    <t>081 100 00000 00 0000 000</t>
  </si>
  <si>
    <t>081 116 00000 00 0000 000</t>
  </si>
  <si>
    <t>Прочие поступления от денежных взысканий (штрафов) и иных сумм в возмещение ущерба</t>
  </si>
  <si>
    <t>Прочие поступления от денежных взысканий (штрафов) и иных сумм в возмещение ущерба, зачисляемые в бюджеты поселений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</si>
  <si>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</si>
  <si>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081 116 90000 00 0000 140</t>
  </si>
  <si>
    <t>081 116 90050 13 0000 140</t>
  </si>
  <si>
    <t>081 116 90050 13 6000 140</t>
  </si>
  <si>
    <t>951 111 01000 00 0000 120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</si>
  <si>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поселениям</t>
  </si>
  <si>
    <t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</t>
  </si>
  <si>
    <t>Государственная пошлина</t>
  </si>
  <si>
    <t>Государственная пошлина за выдачу органом местного самоуправления поселения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</si>
  <si>
    <t>Государственная пошлина за государственную регистрацию, а также прочих юридических значимых действий</t>
  </si>
  <si>
    <t>951 1 08 00000 00 0000 000</t>
  </si>
  <si>
    <t>951 1 08 07170 01 0000 110</t>
  </si>
  <si>
    <t>951 1 08 07000 01 0000 110</t>
  </si>
  <si>
    <t>951 1 08 07175 01 4000 110</t>
  </si>
  <si>
    <t>ДОХОДЫ ОТ ОКАЗАНИЯ ПЛАТНЫХ УСЛУГ (РАБОТ) И КОМПЕНСАЦИИ ЗАТРАТ ГОСУДАРСТВА</t>
  </si>
  <si>
    <t>Доходы от компенсации затарт государства</t>
  </si>
  <si>
    <t>Прочие доходы от компенсации затрат государства</t>
  </si>
  <si>
    <t>Прочие доходы от компенсации затрат бюджетов городских поселений</t>
  </si>
  <si>
    <t>951 1 13 00000 00 0000 000</t>
  </si>
  <si>
    <t>951 1 13 02000 00 0000 130</t>
  </si>
  <si>
    <t>951 1 13 02990 00 0000 130</t>
  </si>
  <si>
    <t>951 1 13 02995 13 0000 130</t>
  </si>
  <si>
    <t>182 1 05 03010 01 4000 110</t>
  </si>
  <si>
    <t>951 1 16 32000 13 0000 000</t>
  </si>
  <si>
    <t>951 1 16 46000 13 0000 140</t>
  </si>
  <si>
    <t>Поступления сумм в возмещение ущерба в связи с нарушениемисполнителем(подрядчиком) условий государственных контрактов или иных договоров, финансируемых за счет средств муниципальных дорожных фондов городских поселений, либо в связи с уклонением от заключения таких контрактов  или иных договоров</t>
  </si>
  <si>
    <t>Прочие наналоговые доходы</t>
  </si>
  <si>
    <t>951 1 17 05000 00 0000 180</t>
  </si>
  <si>
    <t>Прочие неналоговые доходы бюджетов городских поселений</t>
  </si>
  <si>
    <t>951 1 17 05050 13 0000 180</t>
  </si>
  <si>
    <t>951 01 05 02 01 13 0000 510</t>
  </si>
  <si>
    <t>951 01 05 02 01 13 0000 610</t>
  </si>
  <si>
    <r>
      <t>"</t>
    </r>
    <r>
      <rPr>
        <u val="single"/>
        <sz val="8"/>
        <rFont val="Arial Cyr"/>
        <family val="0"/>
      </rPr>
      <t>25</t>
    </r>
    <r>
      <rPr>
        <sz val="8"/>
        <rFont val="Arial Cyr"/>
        <family val="2"/>
      </rPr>
      <t>" марта  2016  г.</t>
    </r>
  </si>
  <si>
    <t>на "01"марта 2016 года</t>
  </si>
  <si>
    <t>01.03.2016</t>
  </si>
  <si>
    <t>951 0000 0000000000 000 000</t>
  </si>
  <si>
    <t>951 0100 0000000000 000 000</t>
  </si>
  <si>
    <t>951 0102 0000000000 000 000</t>
  </si>
  <si>
    <t>951 0102 9410000000 000 000</t>
  </si>
  <si>
    <t xml:space="preserve">Расходы на выплаты по оплате труда работников муниципальных органов местного самоуправления  Зерноградского городского  поселения в рамках  обеспечения функционирования Главы Зерноградского городского поселения </t>
  </si>
  <si>
    <t>951 0102 9410000110 000 000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</si>
  <si>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</si>
  <si>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951 0102 9410000110 100 000</t>
  </si>
  <si>
    <t>Расходы на выплаты персоналу государственных (муниципальных) органов</t>
  </si>
  <si>
    <t>951 0102 9410000110 120 000</t>
  </si>
  <si>
    <t>951 0102 9410000110 121 000</t>
  </si>
  <si>
    <t>951 0102 9410000110 122 000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</si>
  <si>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 ) органов</t>
  </si>
  <si>
    <t>951 0102 9410000110 129 000</t>
  </si>
  <si>
    <t>951 0104 0000000000 000 000</t>
  </si>
  <si>
    <t>951 0104 9510000000 000 000</t>
  </si>
  <si>
    <t xml:space="preserve">Расходы по выплате по оплате труда работников органов местного самоуправления в рамках  обеспечения деятельности Администрации  Зерноградского городского поселения </t>
  </si>
  <si>
    <t>951 0104 9510000110 000 000</t>
  </si>
  <si>
    <t>951 0104 9510000110 100 000</t>
  </si>
  <si>
    <t xml:space="preserve">Расходы на выплаты по оплате труда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</si>
  <si>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951 0104 9510000110 120 000</t>
  </si>
  <si>
    <t>951 0104 9510000110 121 000</t>
  </si>
  <si>
    <t xml:space="preserve">Расходы на обеспечение функций работников муниципальных органов местного самоуправления Зерноградского городского поселения в рамках  обеспечения деятельности Администрации Зерноградского городского поселения  </t>
  </si>
  <si>
    <t>951 0104 9510000190 000 000</t>
  </si>
  <si>
    <t>Закупка товаров, работ и услуг для государственных (муниципальных) нужд</t>
  </si>
  <si>
    <t>951 0104 9510000190 200 000</t>
  </si>
  <si>
    <t>Иные закупки товаров, работ и услуг для обеспечения государственных(муниципальных)нужд</t>
  </si>
  <si>
    <t>951 0104 9510000190 240 000</t>
  </si>
  <si>
    <t>Прочая закупка товаров, работ и услуг для обеспечения государственных (муниципальных ) нужд</t>
  </si>
  <si>
    <t>951 0104 9510000190 244 000</t>
  </si>
  <si>
    <t xml:space="preserve">Иные бюджетные ассигнования </t>
  </si>
  <si>
    <t>951 0104 9510000100 800 000</t>
  </si>
  <si>
    <t>Уплата  налогов, сборов и иных платежей</t>
  </si>
  <si>
    <t>951 0104 9510000190 850 000</t>
  </si>
  <si>
    <t>951 0104 9990000000 000 000</t>
  </si>
  <si>
    <t>Осуществление полномочий по определению в соответствии с частью 1 статьи 11.2 Областного закона от 25 октября 2002 года № 273-ЗС «Об административных правонарушениях» перечня должностных лиц, уполномоченных составлять протоколы об административных правонарушенияхв рамках непрограммных расходов муниципальных органов местного самоуправления Зерноградского городского поселения</t>
  </si>
  <si>
    <t>951 0104 9990072390 000 000</t>
  </si>
  <si>
    <t>Закупка товаров,работ и услуг для государственных(муниципальных) нужд</t>
  </si>
  <si>
    <t>951 0104 9990072390 200 000</t>
  </si>
  <si>
    <t>951 0104 9990072390 240 000</t>
  </si>
  <si>
    <t>951 0104 9990072390 244 000</t>
  </si>
  <si>
    <t>951 0106 0000000000 000 000</t>
  </si>
  <si>
    <t>Муниципальная программа Зерноградского городского поселения « Управление муниципальными финансами»</t>
  </si>
  <si>
    <t>951 0106 1000000000 000 000</t>
  </si>
  <si>
    <t>Подпрограмма "Совершенствование системы межбюджетных трансфертов" муниципальной программы Зерноградского городского поселения"Управление муниципальными финансами"</t>
  </si>
  <si>
    <t>951 0106 1010000000 000 000</t>
  </si>
  <si>
    <t xml:space="preserve">Иные межбюджетные трансферты по содержанию контрольно-счетного органа в рамках подпрограммы «Совершенствование системы межбюджетных трансфертов» муниципальной программы Зерноградского городского поселения « Управление муниципальными финансами» </t>
  </si>
  <si>
    <t>951 0106 1010085010 000 000</t>
  </si>
  <si>
    <t>Межбюджетные трансферты</t>
  </si>
  <si>
    <t>951 0106 1010085010 500 000</t>
  </si>
  <si>
    <t>951 0106 1010085010 540 000</t>
  </si>
  <si>
    <t>951 0107 0000000000 000 000</t>
  </si>
  <si>
    <t>Непрограммные расходы муниципальных органов местного самоуправления Зерноградского городского поселения</t>
  </si>
  <si>
    <t>951 0107 9900000000 000 000</t>
  </si>
  <si>
    <t>951 0107 9910000000 000 000</t>
  </si>
  <si>
    <t>Проведение выборов в представительные органы муниципального образования на финансовое обеспечение непредвиденных расходов в рамках непрограммных расходов муниципальных органов местного самоуправления Зерноградского городского поселения</t>
  </si>
  <si>
    <t>951 0107 9910090210 000 000</t>
  </si>
  <si>
    <t>951 0107 9910090210 800 000</t>
  </si>
  <si>
    <t>951 0107 9910090210 880 000</t>
  </si>
  <si>
    <t>951 0111 0000000000 000 000</t>
  </si>
  <si>
    <t>951 0111 9900000000 000 000</t>
  </si>
  <si>
    <t>951 0111 9910000000 000 000</t>
  </si>
  <si>
    <t>951 0111 9910090100 000 000</t>
  </si>
  <si>
    <t>951 0111 9910090100 800 000</t>
  </si>
  <si>
    <t>951 0111 9910090100 870 000</t>
  </si>
  <si>
    <t>951 0113 0000000000 000 000</t>
  </si>
  <si>
    <t>Муниципальная программа Зерноградского городского поселения «Обеспечение общественного порядка и противодействие преступности»</t>
  </si>
  <si>
    <t>951 0113 0300000000 000 000</t>
  </si>
  <si>
    <t>951 0113 0320000000 000 000</t>
  </si>
  <si>
    <t>951 0113 0320025740 000 000</t>
  </si>
  <si>
    <t>951 0113 0320025740 200 000</t>
  </si>
  <si>
    <t>951 0113 0320025740 240 000</t>
  </si>
  <si>
    <t>951 0113 0320025740 244 000</t>
  </si>
  <si>
    <t>Подпрограмма «Профилактика терроризма и экстремизма в Зерноградском городском поселении»</t>
  </si>
  <si>
    <t>951 0113 0330000000 000 000</t>
  </si>
  <si>
    <t>951 0113 0330025750 000 000</t>
  </si>
  <si>
    <t>951 0113 0320025750 200 000</t>
  </si>
  <si>
    <t>951 0113 0320025750 240 000</t>
  </si>
  <si>
    <t>951 0113 0320025750 244 000</t>
  </si>
  <si>
    <t>Муниципальная программа Зерноградского городского поселения «Управление муниципальным имуществом»</t>
  </si>
  <si>
    <t>951 0113 0700000000 000 000</t>
  </si>
  <si>
    <t>951 0113 0710000000 000 000</t>
  </si>
  <si>
    <t>951 0113 0710025850 000 000</t>
  </si>
  <si>
    <t>951 0113 0710025850 200 000</t>
  </si>
  <si>
    <t>951 0113 0710025850 240 000</t>
  </si>
  <si>
    <t>951 0113 0710025850 244 000</t>
  </si>
  <si>
    <t>Муниципальная программа Зерноградского городского поселения « Муниципальная политика»</t>
  </si>
  <si>
    <t>951 0113 0900000000 000 000</t>
  </si>
  <si>
    <t>951 0113 0920000000 000 000</t>
  </si>
  <si>
    <t>951 0113 0920025920 000 000</t>
  </si>
  <si>
    <t>951 0113 0920025920 200 000</t>
  </si>
  <si>
    <t>951 0113 0920025920 240 000</t>
  </si>
  <si>
    <t>951 0113 0920025920 244 000</t>
  </si>
  <si>
    <t xml:space="preserve">Иные непрограммные мероприятия </t>
  </si>
  <si>
    <t>951 0113 9990000000 000 000</t>
  </si>
  <si>
    <t>951 0113 9990099990 000 000</t>
  </si>
  <si>
    <t>951 0113 9990099990 200 000</t>
  </si>
  <si>
    <t>951 0113 9990099990 240 000</t>
  </si>
  <si>
    <t>951 0113 9990099990 244 000</t>
  </si>
  <si>
    <t>Иные межбюджетные ассигнования</t>
  </si>
  <si>
    <t>951 0113 9990099990 800 000</t>
  </si>
  <si>
    <t>Исполнение судебных актов</t>
  </si>
  <si>
    <t>951 0113 9990099990 830 000</t>
  </si>
  <si>
    <t>Уплата налогов, сборов и иных платежей</t>
  </si>
  <si>
    <t>951 0113 9990099990 850 000</t>
  </si>
  <si>
    <t>951 0300 0000000000 000 000</t>
  </si>
  <si>
    <t>951 0309 0000000000 000 000</t>
  </si>
  <si>
    <t>Муниципальная программа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</t>
  </si>
  <si>
    <t>951 0309 0400000000 000 000</t>
  </si>
  <si>
    <t>951 0309 0410000000 000 000</t>
  </si>
  <si>
    <t>951 0309 0410025760 000 000</t>
  </si>
  <si>
    <t>951 0309 0410025760 200 000</t>
  </si>
  <si>
    <t>951 0309 0410025760 240 000</t>
  </si>
  <si>
    <t>951 0309 0410025760 244 000</t>
  </si>
  <si>
    <t>Подпрограмма «Обеспечение безопасности на воде»</t>
  </si>
  <si>
    <t>951 0309 0430000000 000 000</t>
  </si>
  <si>
    <t xml:space="preserve">Мероприятия по обеспечению безопасности на водных объектах в рамках подпрограммы «Обеспечение безопасности на воде» муниципальной программы Зерноградского городского поселения «Защита населения и территории от чрезвычайных ситуаций, обеспечение пожарной безопасности и безопасности людей на водных объектах» </t>
  </si>
  <si>
    <t>951 0309 0430025780 000 000</t>
  </si>
  <si>
    <t>951 0309 0430025780 200 000</t>
  </si>
  <si>
    <t>951 0309 0430025780 240 000</t>
  </si>
  <si>
    <t>951 0309 0430025780 244 000</t>
  </si>
  <si>
    <t>951 0309 1000000000 000 000</t>
  </si>
  <si>
    <t>951 0309 1010000000 000 000</t>
  </si>
  <si>
    <t>951 0309 1010085020 000 000</t>
  </si>
  <si>
    <t>951 0309 1010085020 500 000</t>
  </si>
  <si>
    <t>951 0309 1010085020 540 000</t>
  </si>
  <si>
    <t>951 0400 0000000000 000 000</t>
  </si>
  <si>
    <t>951 0409 0000000000 000 000</t>
  </si>
  <si>
    <t>Муниципальная программа Зерноградского городского поселения « Развитие транспортной системы»</t>
  </si>
  <si>
    <t>951 0409 0200000000 000 000</t>
  </si>
  <si>
    <t>951 0409 0210000000 000 000</t>
  </si>
  <si>
    <t>951 0409 0210025700 000 000</t>
  </si>
  <si>
    <t>951 0409 0210025700 200 000</t>
  </si>
  <si>
    <t>951 0409 0210025700 240 000</t>
  </si>
  <si>
    <t>951 0409 0210025700 244 000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</si>
  <si>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«Развитие сети автомобильных дорог местного значения в границах населенных пунктов муниципального образования «Зерноградское городское поселение» муниципальной программы Зерноградского городского поселения « Развитие транспортной системы»</t>
  </si>
  <si>
    <t>951 0409 0210026040 000 000</t>
  </si>
  <si>
    <t>951 0409 0210026040 200 000</t>
  </si>
  <si>
    <t>951 0409 0210026040 240 000</t>
  </si>
  <si>
    <t>951 0409 0220000000 000 000</t>
  </si>
  <si>
    <t>951 0409 0220025710 000 000</t>
  </si>
  <si>
    <t>951 0409 0220025710 200 000</t>
  </si>
  <si>
    <t>951 0409 0220025710 240 000</t>
  </si>
  <si>
    <t>951 0409 0220025710 244 000</t>
  </si>
  <si>
    <t>951 0412 0000000000 000 000</t>
  </si>
  <si>
    <t>951 0412 0700000000 000 000</t>
  </si>
  <si>
    <t>951 0412 0720000000 000 000</t>
  </si>
  <si>
    <t>951 0412 0720025880 000 000</t>
  </si>
  <si>
    <t>951 0412 0720025880 200 000</t>
  </si>
  <si>
    <t>951 0412 0720025880 240 000</t>
  </si>
  <si>
    <t>951 0412 0720025880 244 000</t>
  </si>
  <si>
    <t>Муниципальная программа Зерноградского городского поселения «Экономическое развитие и инновационная экономика»</t>
  </si>
  <si>
    <t>951 0412 1100000000 000 000</t>
  </si>
  <si>
    <t>Подпрограмма  «Развитие субъектов малого и среднего предпринимательства в Зерноградском городском поселении»</t>
  </si>
  <si>
    <t>951 0412 1110000000 000 000</t>
  </si>
  <si>
    <t>Разработка и (или) издание методических, информационных материалов по вопросам развития малого и среднего предпринимательства в рамках подпрограммы «Развитие субъектов малого и среднего предпринимательства в Зерноградском городском поселении» муниципальной программы Зерноградского городского поселения «Экономическое развитие и инновационная экономика».</t>
  </si>
  <si>
    <t>951 0412 1110026020 000 000</t>
  </si>
  <si>
    <t>951 0412 1110000000 200 000</t>
  </si>
  <si>
    <t>951 0412 1110000000 240 000</t>
  </si>
  <si>
    <t>951 0412 1110000000 244 000</t>
  </si>
  <si>
    <t>951 0500 0000000000 000 000</t>
  </si>
  <si>
    <t>951 0501 0000000000 000 000</t>
  </si>
  <si>
    <t>Муниципальная программа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</si>
  <si>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951 0501 0120000000 000 000</t>
  </si>
  <si>
    <t>951 0501 0120025650 000 000</t>
  </si>
  <si>
    <t>951 0501 0120025650 200 000</t>
  </si>
  <si>
    <t>951 0501 0120025650 240 000</t>
  </si>
  <si>
    <t>951 0501 0120025650 244 000</t>
  </si>
  <si>
    <t>951 0501 0120025970 000 000</t>
  </si>
  <si>
    <t>951 0501 0120025970 200 000</t>
  </si>
  <si>
    <t>951 0501 0120025970 240 000</t>
  </si>
  <si>
    <t>951 0501 0120025970 243 000</t>
  </si>
  <si>
    <t>951 0502 0000000000 000 000</t>
  </si>
  <si>
    <t>951 0502 0100000000 000 000</t>
  </si>
  <si>
    <t>Подпрограмма «Модернизация объектов коммунальной инфраструктуры»</t>
  </si>
  <si>
    <t>951 0502 0130000000 000 000</t>
  </si>
  <si>
    <t>Софинансирование расходов на разработку проектно-сметной документации на строительство, реконструкцию и капитальный ремонт объектов водопроводно-канализационного хозяйства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</si>
  <si>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951 0502 0130023200 000 000</t>
  </si>
  <si>
    <t>951 0502 0130023200 200 000</t>
  </si>
  <si>
    <t>951 0502 0130023200 240 000</t>
  </si>
  <si>
    <t>951 0502 0130023200 244 000</t>
  </si>
  <si>
    <t>951 0502 0132005660 000 000</t>
  </si>
  <si>
    <t>951 0502 0132005660 200 000</t>
  </si>
  <si>
    <t>951 0502 0132005660 240 000</t>
  </si>
  <si>
    <t>951 0502 0130025660 244 000</t>
  </si>
  <si>
    <t>951 0502 0130025980 000 000</t>
  </si>
  <si>
    <t>951 0502 0130025980 800 000</t>
  </si>
  <si>
    <t>951 0502 0130025980 810 000</t>
  </si>
  <si>
    <t>Разработка проектно-сметной документации на строительство, реконструкцию и капитальный ремонт объектов водопроводно-канализационного хозяйства в рамках подпрограммы «Модернизация объектов коммунальной инфраструктуры» муниципальной программы Зерноградского городского поселения «Обеспечение качественными жилищно-коммунальными услугами населения(Иные закупки товаров, работ и услуг для обеспечения государственных(муниципальных)нужд)</t>
  </si>
  <si>
    <t xml:space="preserve">951 0502 0130073200 000 000 </t>
  </si>
  <si>
    <t xml:space="preserve">951 0502 0130073200 200 000 </t>
  </si>
  <si>
    <t xml:space="preserve">951 0502 0130073200 240 000 </t>
  </si>
  <si>
    <t xml:space="preserve">951 0502 0130073200 244 000 </t>
  </si>
  <si>
    <t>951 0503 0000000000 000 000</t>
  </si>
  <si>
    <t>951 0503 0100000000 000 000</t>
  </si>
  <si>
    <t>951 0503 0110000000 000 000</t>
  </si>
  <si>
    <t>951 0503 0110025610 000 000</t>
  </si>
  <si>
    <t>951 0503 0110025610 200 000</t>
  </si>
  <si>
    <t>951 0503 0110025610 240 000</t>
  </si>
  <si>
    <t>951 0503 0110025610 244 000</t>
  </si>
  <si>
    <t>951 0503 0110025620 000 000</t>
  </si>
  <si>
    <t>951 0503 0110025620 200 000</t>
  </si>
  <si>
    <t>951 0503 0110025620 240 000</t>
  </si>
  <si>
    <t>951 0503 0110025620 244 000</t>
  </si>
  <si>
    <t>Адаптация для инвалидов и других маломобильных групп населения приоритетных объектов транспортной инфраструктуры в рамках подпрограммы «Благоустройство» муниципальной программы Зерноградского городского поселения «Обеспечение качественными жилищно-коммунальными услугами населения Зерноградского городского поселения»</t>
  </si>
  <si>
    <t>951 0503 01120026030 000 000</t>
  </si>
  <si>
    <t>Капитальные вложения в объекты государственной(муниципальной) собственности</t>
  </si>
  <si>
    <t>951 0503 01120026030 400 000</t>
  </si>
  <si>
    <t>Бюджетные инвестиции</t>
  </si>
  <si>
    <t>951 0503 01120026030 410 000</t>
  </si>
  <si>
    <t>951 0503 0200000000 000 000</t>
  </si>
  <si>
    <t>951 0503 0220000000 000 000</t>
  </si>
  <si>
    <t>951 0503 0220025720 000 000</t>
  </si>
  <si>
    <t>951 0503 0220025720 200 000</t>
  </si>
  <si>
    <t>951 0503 0220025720 240 000</t>
  </si>
  <si>
    <t>951 0503 0220025720 244 000</t>
  </si>
  <si>
    <t>951 0503 0400000000 000 000</t>
  </si>
  <si>
    <t>951 0503 0420000000 000 000</t>
  </si>
  <si>
    <t>951 0503 0420025930 000 000</t>
  </si>
  <si>
    <t>951 0503 0420025930 200 000</t>
  </si>
  <si>
    <t>951 0503 0420025930 240 000</t>
  </si>
  <si>
    <t>951 0503 0420025930 244 000</t>
  </si>
  <si>
    <t>Муниципальная программа Зерноградского городского поселения «Развитие культуры»</t>
  </si>
  <si>
    <t>951 0503 0500000000 000 000</t>
  </si>
  <si>
    <t>951 0503 0520000000 000 000</t>
  </si>
  <si>
    <t>951 0503 0520025790 000 000</t>
  </si>
  <si>
    <t>951 0503 0520025790 200 000</t>
  </si>
  <si>
    <t>951 0503 0520025790 240 000</t>
  </si>
  <si>
    <t>951 0503 0520025790 244 000</t>
  </si>
  <si>
    <t>951 0700 0000000000 000 000</t>
  </si>
  <si>
    <t>951 0705 0000000000 000 000</t>
  </si>
  <si>
    <t>951 0705 0300000000 000 000</t>
  </si>
  <si>
    <t>951 0705 0310000000 000 000</t>
  </si>
  <si>
    <t>951 0705 0310025730 000 000</t>
  </si>
  <si>
    <t>951 0705 0310025730 200 000</t>
  </si>
  <si>
    <t>951 0705 0310025730 240 200</t>
  </si>
  <si>
    <t>951 0705 0310025730 244 000</t>
  </si>
  <si>
    <t>951 0707 0000000000 000 000</t>
  </si>
  <si>
    <t>Муниципальная программа Зерноградского городского поселения «Молодежь Зернограда»</t>
  </si>
  <si>
    <t>951 0707 0600000000 000 000</t>
  </si>
  <si>
    <t>951 0707 0610000000 000 000</t>
  </si>
  <si>
    <t>951 0707 0610025810 000 000</t>
  </si>
  <si>
    <t>951 0707 0610025810 200 000</t>
  </si>
  <si>
    <t>951 0707 0610025810 240 000</t>
  </si>
  <si>
    <t>951 0707 0610025810 244 000</t>
  </si>
  <si>
    <t>951 0800 0000000000 000 000</t>
  </si>
  <si>
    <t>951 0801 0000000000 000 000</t>
  </si>
  <si>
    <t>951 0801 0500000000 000 000</t>
  </si>
  <si>
    <t>951 0801 0510000000 000 000</t>
  </si>
  <si>
    <t xml:space="preserve">Расходы на обеспечение деятельности(оказание услуг муниципальных учреждений культуры Зерноградского городского поселения в рамках подпрограммы «Муниципальная поддержка и развитие учреждений культуры» муниципальной программы Зерноградского городского поселения «Развитие культуры» </t>
  </si>
  <si>
    <t>951 0801 0510000590 000 000</t>
  </si>
  <si>
    <t>Предоставление субсидий бюджетным, автономным учреждениям и иным некоммерческим организациям</t>
  </si>
  <si>
    <t>951 0801 0510000590 600 000</t>
  </si>
  <si>
    <t xml:space="preserve">Субсидии бюджетным учреждениям </t>
  </si>
  <si>
    <t>951 0801 0510000590 610 000</t>
  </si>
  <si>
    <t>951 0801 0510000590 611 000</t>
  </si>
  <si>
    <t>951 0801 0530000000 000 000</t>
  </si>
  <si>
    <t>951 0801 0530025800 000 000</t>
  </si>
  <si>
    <t>951 0801 0530025800 200 000</t>
  </si>
  <si>
    <t>951 0801 0530025800 240 000</t>
  </si>
  <si>
    <t>951 0801 0530025800 244 000</t>
  </si>
  <si>
    <t>951 1100 0000000000 000 000</t>
  </si>
  <si>
    <t>951 1102 0000000000 000 000</t>
  </si>
  <si>
    <t>951 1102 0800000000 000 000</t>
  </si>
  <si>
    <t>951 1102 0810000000 000 000</t>
  </si>
  <si>
    <t>951 1102 0810025890 000 000</t>
  </si>
  <si>
    <t>951 1102 0810025890 200 000</t>
  </si>
  <si>
    <t>951 1102 0810025890 240 000</t>
  </si>
  <si>
    <t>951 1102 0810025890 244 000</t>
  </si>
  <si>
    <t>951 0502 0132005660 243 000</t>
  </si>
  <si>
    <t>951 0502 0130085180 000 000</t>
  </si>
  <si>
    <t>951 0502 0130085180 200 000</t>
  </si>
  <si>
    <t>951 0502 0130085180 240 000</t>
  </si>
  <si>
    <t>951 0502 0130085180 244 000</t>
  </si>
  <si>
    <t xml:space="preserve">Расходы  за счет средств резервного фонда Администрации Зерноградского района в рамках подпрограммы «Модернизация объектов коммунальной инфраструктуры»  </t>
  </si>
  <si>
    <t>951 0104 9510000110 122 000</t>
  </si>
  <si>
    <t>951 0104 9510000110 129 000</t>
  </si>
  <si>
    <t>951 0409 0210026040 243 000</t>
  </si>
  <si>
    <t>Закупка товаров,работ, услуг в целях капитального ремонта государственного (муниципального) имущества</t>
  </si>
  <si>
    <t>951 1 08 07175 01 1000 110</t>
  </si>
  <si>
    <t>951 0113 9990099990 122 000</t>
  </si>
  <si>
    <t>951 0113 9990099990 120 000</t>
  </si>
  <si>
    <t>951 0113 9990099990 100 000</t>
  </si>
  <si>
    <t>951 0104 9510000190 852 000</t>
  </si>
  <si>
    <t>Уплата прочих налогов, сборов</t>
  </si>
</sst>
</file>

<file path=xl/styles.xml><?xml version="1.0" encoding="utf-8"?>
<styleSheet xmlns="http://schemas.openxmlformats.org/spreadsheetml/2006/main">
  <numFmts count="2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#,##0.00_ ;\-#,##0.00\ "/>
    <numFmt numFmtId="178" formatCode="_-* #,##0.000_р_._-;\-* #,##0.000_р_._-;_-* &quot;-&quot;??_р_._-;_-@_-"/>
  </numFmts>
  <fonts count="55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  <font>
      <sz val="8"/>
      <name val="Arial Cyr"/>
      <family val="2"/>
    </font>
    <font>
      <b/>
      <sz val="11"/>
      <name val="Arial Cyr"/>
      <family val="2"/>
    </font>
    <font>
      <sz val="7"/>
      <name val="Arial Cyr"/>
      <family val="2"/>
    </font>
    <font>
      <u val="single"/>
      <sz val="9"/>
      <color indexed="12"/>
      <name val="Arial Cyr"/>
      <family val="0"/>
    </font>
    <font>
      <u val="single"/>
      <sz val="9"/>
      <color indexed="36"/>
      <name val="Arial Cyr"/>
      <family val="0"/>
    </font>
    <font>
      <u val="single"/>
      <sz val="8"/>
      <name val="Arial Cyr"/>
      <family val="2"/>
    </font>
    <font>
      <sz val="8"/>
      <name val="Arial"/>
      <family val="2"/>
    </font>
    <font>
      <b/>
      <sz val="11"/>
      <name val="Arial"/>
      <family val="2"/>
    </font>
    <font>
      <sz val="10"/>
      <name val="Arial"/>
      <family val="2"/>
    </font>
    <font>
      <u val="single"/>
      <sz val="8"/>
      <name val="Arial"/>
      <family val="2"/>
    </font>
    <font>
      <sz val="9"/>
      <name val="Arial Cyr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Arial"/>
      <family val="2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color indexed="10"/>
      <name val="Arial Cy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8"/>
      <color rgb="FFFF0000"/>
      <name val="Arial Cyr"/>
      <family val="0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04997999966144562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37" fillId="0" borderId="0">
      <alignment/>
      <protection/>
    </xf>
    <xf numFmtId="0" fontId="8" fillId="0" borderId="0" applyNumberFormat="0" applyFill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4" fillId="0" borderId="0" xfId="0" applyFont="1" applyBorder="1" applyAlignment="1">
      <alignment/>
    </xf>
    <xf numFmtId="49" fontId="4" fillId="0" borderId="0" xfId="0" applyNumberFormat="1" applyFont="1" applyAlignment="1">
      <alignment/>
    </xf>
    <xf numFmtId="0" fontId="4" fillId="0" borderId="0" xfId="0" applyFont="1" applyAlignment="1">
      <alignment horizontal="left"/>
    </xf>
    <xf numFmtId="0" fontId="0" fillId="0" borderId="10" xfId="0" applyBorder="1" applyAlignment="1">
      <alignment/>
    </xf>
    <xf numFmtId="49" fontId="0" fillId="0" borderId="10" xfId="0" applyNumberFormat="1" applyBorder="1" applyAlignment="1">
      <alignment/>
    </xf>
    <xf numFmtId="0" fontId="0" fillId="0" borderId="10" xfId="0" applyBorder="1" applyAlignment="1">
      <alignment horizontal="left"/>
    </xf>
    <xf numFmtId="0" fontId="5" fillId="0" borderId="0" xfId="0" applyFont="1" applyBorder="1" applyAlignment="1">
      <alignment/>
    </xf>
    <xf numFmtId="49" fontId="5" fillId="0" borderId="0" xfId="0" applyNumberFormat="1" applyFont="1" applyBorder="1" applyAlignment="1">
      <alignment/>
    </xf>
    <xf numFmtId="49" fontId="0" fillId="0" borderId="10" xfId="0" applyNumberFormat="1" applyBorder="1" applyAlignment="1">
      <alignment horizontal="left"/>
    </xf>
    <xf numFmtId="49" fontId="0" fillId="0" borderId="0" xfId="0" applyNumberFormat="1" applyBorder="1" applyAlignment="1">
      <alignment/>
    </xf>
    <xf numFmtId="49" fontId="0" fillId="0" borderId="0" xfId="0" applyNumberFormat="1" applyBorder="1" applyAlignment="1">
      <alignment horizontal="left"/>
    </xf>
    <xf numFmtId="0" fontId="0" fillId="0" borderId="0" xfId="0" applyBorder="1" applyAlignment="1">
      <alignment/>
    </xf>
    <xf numFmtId="49" fontId="4" fillId="0" borderId="0" xfId="0" applyNumberFormat="1" applyFont="1" applyBorder="1" applyAlignment="1">
      <alignment horizontal="center"/>
    </xf>
    <xf numFmtId="0" fontId="4" fillId="0" borderId="0" xfId="0" applyFont="1" applyBorder="1" applyAlignment="1">
      <alignment horizontal="centerContinuous"/>
    </xf>
    <xf numFmtId="1" fontId="4" fillId="0" borderId="0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right"/>
    </xf>
    <xf numFmtId="0" fontId="4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11" xfId="0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/>
    </xf>
    <xf numFmtId="0" fontId="4" fillId="0" borderId="0" xfId="0" applyFont="1" applyBorder="1" applyAlignment="1">
      <alignment horizontal="left" vertical="center"/>
    </xf>
    <xf numFmtId="49" fontId="4" fillId="0" borderId="13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3" fontId="4" fillId="0" borderId="12" xfId="0" applyNumberFormat="1" applyFont="1" applyBorder="1" applyAlignment="1">
      <alignment horizontal="center" wrapText="1"/>
    </xf>
    <xf numFmtId="0" fontId="4" fillId="0" borderId="0" xfId="0" applyFont="1" applyAlignment="1">
      <alignment/>
    </xf>
    <xf numFmtId="3" fontId="4" fillId="0" borderId="12" xfId="0" applyNumberFormat="1" applyFont="1" applyBorder="1" applyAlignment="1">
      <alignment horizontal="center" vertical="center"/>
    </xf>
    <xf numFmtId="0" fontId="9" fillId="0" borderId="0" xfId="0" applyNumberFormat="1" applyFont="1" applyBorder="1" applyAlignment="1">
      <alignment horizontal="left"/>
    </xf>
    <xf numFmtId="0" fontId="9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 wrapText="1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NumberFormat="1" applyFont="1" applyBorder="1" applyAlignment="1">
      <alignment horizontal="center"/>
    </xf>
    <xf numFmtId="0" fontId="0" fillId="0" borderId="0" xfId="0" applyBorder="1" applyAlignment="1">
      <alignment horizontal="left"/>
    </xf>
    <xf numFmtId="0" fontId="4" fillId="0" borderId="13" xfId="0" applyNumberFormat="1" applyFont="1" applyBorder="1" applyAlignment="1">
      <alignment horizontal="center"/>
    </xf>
    <xf numFmtId="0" fontId="4" fillId="0" borderId="0" xfId="0" applyFont="1" applyFill="1" applyAlignment="1">
      <alignment horizontal="left"/>
    </xf>
    <xf numFmtId="3" fontId="4" fillId="0" borderId="12" xfId="0" applyNumberFormat="1" applyFont="1" applyBorder="1" applyAlignment="1">
      <alignment horizontal="center"/>
    </xf>
    <xf numFmtId="4" fontId="4" fillId="0" borderId="13" xfId="0" applyNumberFormat="1" applyFont="1" applyBorder="1" applyAlignment="1">
      <alignment horizontal="right"/>
    </xf>
    <xf numFmtId="4" fontId="4" fillId="0" borderId="13" xfId="0" applyNumberFormat="1" applyFont="1" applyBorder="1" applyAlignment="1">
      <alignment horizontal="right"/>
    </xf>
    <xf numFmtId="49" fontId="4" fillId="0" borderId="15" xfId="0" applyNumberFormat="1" applyFont="1" applyBorder="1" applyAlignment="1">
      <alignment horizontal="center"/>
    </xf>
    <xf numFmtId="4" fontId="4" fillId="0" borderId="16" xfId="0" applyNumberFormat="1" applyFont="1" applyBorder="1" applyAlignment="1">
      <alignment horizontal="right" wrapText="1"/>
    </xf>
    <xf numFmtId="0" fontId="4" fillId="0" borderId="0" xfId="0" applyNumberFormat="1" applyFont="1" applyBorder="1" applyAlignment="1">
      <alignment horizontal="center"/>
    </xf>
    <xf numFmtId="0" fontId="4" fillId="0" borderId="17" xfId="0" applyFont="1" applyBorder="1" applyAlignment="1">
      <alignment horizontal="left" vertical="center" wrapText="1"/>
    </xf>
    <xf numFmtId="0" fontId="10" fillId="0" borderId="0" xfId="0" applyFont="1" applyBorder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horizontal="right"/>
    </xf>
    <xf numFmtId="0" fontId="11" fillId="0" borderId="0" xfId="0" applyFont="1" applyAlignment="1">
      <alignment/>
    </xf>
    <xf numFmtId="0" fontId="10" fillId="0" borderId="0" xfId="0" applyFont="1" applyAlignment="1">
      <alignment/>
    </xf>
    <xf numFmtId="0" fontId="12" fillId="0" borderId="0" xfId="0" applyFont="1" applyAlignment="1">
      <alignment/>
    </xf>
    <xf numFmtId="0" fontId="10" fillId="0" borderId="10" xfId="0" applyFont="1" applyBorder="1" applyAlignment="1">
      <alignment/>
    </xf>
    <xf numFmtId="49" fontId="10" fillId="0" borderId="13" xfId="0" applyNumberFormat="1" applyFont="1" applyBorder="1" applyAlignment="1">
      <alignment horizontal="center" vertical="center"/>
    </xf>
    <xf numFmtId="0" fontId="10" fillId="0" borderId="13" xfId="0" applyFont="1" applyBorder="1" applyAlignment="1">
      <alignment horizontal="center" vertical="center"/>
    </xf>
    <xf numFmtId="0" fontId="0" fillId="0" borderId="13" xfId="0" applyBorder="1" applyAlignment="1">
      <alignment/>
    </xf>
    <xf numFmtId="49" fontId="1" fillId="0" borderId="0" xfId="0" applyNumberFormat="1" applyFont="1" applyBorder="1" applyAlignment="1">
      <alignment horizontal="left"/>
    </xf>
    <xf numFmtId="43" fontId="4" fillId="0" borderId="13" xfId="61" applyFont="1" applyBorder="1" applyAlignment="1">
      <alignment horizontal="right"/>
    </xf>
    <xf numFmtId="43" fontId="4" fillId="0" borderId="16" xfId="61" applyFont="1" applyBorder="1" applyAlignment="1">
      <alignment horizontal="right" wrapText="1"/>
    </xf>
    <xf numFmtId="43" fontId="4" fillId="0" borderId="13" xfId="61" applyFont="1" applyBorder="1" applyAlignment="1">
      <alignment horizontal="center"/>
    </xf>
    <xf numFmtId="43" fontId="4" fillId="0" borderId="13" xfId="61" applyFont="1" applyBorder="1" applyAlignment="1">
      <alignment horizontal="right"/>
    </xf>
    <xf numFmtId="4" fontId="4" fillId="0" borderId="13" xfId="0" applyNumberFormat="1" applyFont="1" applyBorder="1" applyAlignment="1">
      <alignment horizontal="center"/>
    </xf>
    <xf numFmtId="49" fontId="4" fillId="33" borderId="13" xfId="0" applyNumberFormat="1" applyFont="1" applyFill="1" applyBorder="1" applyAlignment="1">
      <alignment horizontal="center"/>
    </xf>
    <xf numFmtId="49" fontId="4" fillId="33" borderId="15" xfId="0" applyNumberFormat="1" applyFont="1" applyFill="1" applyBorder="1" applyAlignment="1">
      <alignment horizontal="center"/>
    </xf>
    <xf numFmtId="49" fontId="10" fillId="0" borderId="0" xfId="0" applyNumberFormat="1" applyFont="1" applyBorder="1" applyAlignment="1">
      <alignment horizontal="center" vertical="center"/>
    </xf>
    <xf numFmtId="0" fontId="0" fillId="0" borderId="10" xfId="0" applyFont="1" applyBorder="1" applyAlignment="1">
      <alignment horizontal="left"/>
    </xf>
    <xf numFmtId="0" fontId="0" fillId="0" borderId="10" xfId="0" applyFont="1" applyBorder="1" applyAlignment="1">
      <alignment/>
    </xf>
    <xf numFmtId="49" fontId="0" fillId="0" borderId="1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10" fillId="0" borderId="11" xfId="0" applyNumberFormat="1" applyFont="1" applyBorder="1" applyAlignment="1">
      <alignment horizontal="center" vertical="center" wrapText="1"/>
    </xf>
    <xf numFmtId="49" fontId="10" fillId="0" borderId="12" xfId="0" applyNumberFormat="1" applyFont="1" applyBorder="1" applyAlignment="1">
      <alignment horizontal="center"/>
    </xf>
    <xf numFmtId="0" fontId="10" fillId="0" borderId="12" xfId="0" applyNumberFormat="1" applyFont="1" applyBorder="1" applyAlignment="1">
      <alignment horizontal="center"/>
    </xf>
    <xf numFmtId="3" fontId="10" fillId="0" borderId="12" xfId="0" applyNumberFormat="1" applyFont="1" applyBorder="1" applyAlignment="1">
      <alignment horizontal="center" vertical="center"/>
    </xf>
    <xf numFmtId="3" fontId="10" fillId="0" borderId="12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left" vertical="center" wrapText="1"/>
    </xf>
    <xf numFmtId="49" fontId="10" fillId="0" borderId="18" xfId="0" applyNumberFormat="1" applyFont="1" applyBorder="1" applyAlignment="1">
      <alignment horizontal="center"/>
    </xf>
    <xf numFmtId="49" fontId="10" fillId="0" borderId="17" xfId="0" applyNumberFormat="1" applyFont="1" applyBorder="1" applyAlignment="1">
      <alignment horizontal="center"/>
    </xf>
    <xf numFmtId="0" fontId="10" fillId="0" borderId="13" xfId="0" applyNumberFormat="1" applyFont="1" applyBorder="1" applyAlignment="1">
      <alignment horizontal="center"/>
    </xf>
    <xf numFmtId="4" fontId="10" fillId="0" borderId="13" xfId="0" applyNumberFormat="1" applyFont="1" applyBorder="1" applyAlignment="1">
      <alignment horizontal="right"/>
    </xf>
    <xf numFmtId="4" fontId="54" fillId="0" borderId="16" xfId="0" applyNumberFormat="1" applyFont="1" applyBorder="1" applyAlignment="1">
      <alignment horizontal="right" wrapText="1"/>
    </xf>
    <xf numFmtId="4" fontId="54" fillId="33" borderId="16" xfId="0" applyNumberFormat="1" applyFont="1" applyFill="1" applyBorder="1" applyAlignment="1">
      <alignment horizontal="right" wrapText="1"/>
    </xf>
    <xf numFmtId="4" fontId="4" fillId="33" borderId="16" xfId="0" applyNumberFormat="1" applyFont="1" applyFill="1" applyBorder="1" applyAlignment="1">
      <alignment horizontal="right" wrapText="1"/>
    </xf>
    <xf numFmtId="0" fontId="4" fillId="0" borderId="13" xfId="0" applyNumberFormat="1" applyFont="1" applyBorder="1" applyAlignment="1">
      <alignment wrapText="1"/>
    </xf>
    <xf numFmtId="1" fontId="10" fillId="33" borderId="13" xfId="0" applyNumberFormat="1" applyFont="1" applyFill="1" applyBorder="1" applyAlignment="1">
      <alignment horizontal="center"/>
    </xf>
    <xf numFmtId="0" fontId="10" fillId="33" borderId="13" xfId="0" applyNumberFormat="1" applyFont="1" applyFill="1" applyBorder="1" applyAlignment="1">
      <alignment horizontal="center"/>
    </xf>
    <xf numFmtId="0" fontId="15" fillId="0" borderId="13" xfId="0" applyFont="1" applyBorder="1" applyAlignment="1">
      <alignment wrapText="1"/>
    </xf>
    <xf numFmtId="0" fontId="15" fillId="0" borderId="17" xfId="0" applyFont="1" applyBorder="1" applyAlignment="1">
      <alignment wrapText="1"/>
    </xf>
    <xf numFmtId="0" fontId="15" fillId="33" borderId="13" xfId="0" applyFont="1" applyFill="1" applyBorder="1" applyAlignment="1" applyProtection="1">
      <alignment vertical="center" wrapText="1"/>
      <protection locked="0"/>
    </xf>
    <xf numFmtId="0" fontId="10" fillId="0" borderId="19" xfId="0" applyNumberFormat="1" applyFont="1" applyBorder="1" applyAlignment="1">
      <alignment horizontal="left" vertical="center" wrapText="1"/>
    </xf>
    <xf numFmtId="0" fontId="15" fillId="0" borderId="13" xfId="0" applyFont="1" applyBorder="1" applyAlignment="1">
      <alignment horizontal="justify" vertical="top" wrapText="1"/>
    </xf>
    <xf numFmtId="0" fontId="10" fillId="0" borderId="13" xfId="0" applyFont="1" applyBorder="1" applyAlignment="1">
      <alignment vertical="center" wrapText="1"/>
    </xf>
    <xf numFmtId="0" fontId="10" fillId="0" borderId="0" xfId="0" applyFont="1" applyAlignment="1">
      <alignment vertical="center" wrapText="1"/>
    </xf>
    <xf numFmtId="49" fontId="10" fillId="0" borderId="13" xfId="0" applyNumberFormat="1" applyFont="1" applyBorder="1" applyAlignment="1">
      <alignment horizontal="center"/>
    </xf>
    <xf numFmtId="0" fontId="10" fillId="0" borderId="16" xfId="0" applyFont="1" applyBorder="1" applyAlignment="1">
      <alignment vertical="top" wrapText="1"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5" fillId="34" borderId="17" xfId="0" applyFont="1" applyFill="1" applyBorder="1" applyAlignment="1" applyProtection="1">
      <alignment vertical="center" wrapText="1"/>
      <protection locked="0"/>
    </xf>
    <xf numFmtId="0" fontId="10" fillId="0" borderId="17" xfId="0" applyNumberFormat="1" applyFont="1" applyBorder="1" applyAlignment="1">
      <alignment horizontal="left" vertical="center" wrapText="1"/>
    </xf>
    <xf numFmtId="0" fontId="10" fillId="0" borderId="18" xfId="0" applyNumberFormat="1" applyFont="1" applyBorder="1" applyAlignment="1">
      <alignment horizontal="center"/>
    </xf>
    <xf numFmtId="0" fontId="10" fillId="0" borderId="16" xfId="0" applyNumberFormat="1" applyFont="1" applyBorder="1" applyAlignment="1">
      <alignment horizontal="center"/>
    </xf>
    <xf numFmtId="0" fontId="15" fillId="0" borderId="17" xfId="0" applyFont="1" applyBorder="1" applyAlignment="1">
      <alignment horizontal="left" vertical="center" wrapText="1"/>
    </xf>
    <xf numFmtId="4" fontId="10" fillId="33" borderId="13" xfId="0" applyNumberFormat="1" applyFont="1" applyFill="1" applyBorder="1" applyAlignment="1">
      <alignment horizontal="right"/>
    </xf>
    <xf numFmtId="0" fontId="15" fillId="0" borderId="13" xfId="0" applyFont="1" applyBorder="1" applyAlignment="1">
      <alignment vertical="top" wrapText="1"/>
    </xf>
    <xf numFmtId="0" fontId="15" fillId="0" borderId="17" xfId="0" applyFont="1" applyBorder="1" applyAlignment="1">
      <alignment vertical="top" wrapText="1"/>
    </xf>
    <xf numFmtId="0" fontId="15" fillId="33" borderId="13" xfId="0" applyFont="1" applyFill="1" applyBorder="1" applyAlignment="1">
      <alignment horizontal="left" vertical="top" wrapText="1"/>
    </xf>
    <xf numFmtId="0" fontId="15" fillId="33" borderId="13" xfId="0" applyFont="1" applyFill="1" applyBorder="1" applyAlignment="1">
      <alignment vertical="top" wrapText="1"/>
    </xf>
    <xf numFmtId="0" fontId="15" fillId="0" borderId="0" xfId="0" applyFont="1" applyAlignment="1">
      <alignment horizontal="left" vertical="top" wrapText="1"/>
    </xf>
    <xf numFmtId="0" fontId="15" fillId="0" borderId="15" xfId="0" applyFont="1" applyBorder="1" applyAlignment="1">
      <alignment horizontal="left" vertical="center" wrapText="1"/>
    </xf>
    <xf numFmtId="0" fontId="15" fillId="0" borderId="0" xfId="0" applyFont="1" applyAlignment="1">
      <alignment/>
    </xf>
    <xf numFmtId="0" fontId="15" fillId="0" borderId="16" xfId="0" applyFont="1" applyBorder="1" applyAlignment="1">
      <alignment/>
    </xf>
    <xf numFmtId="0" fontId="15" fillId="33" borderId="17" xfId="0" applyFont="1" applyFill="1" applyBorder="1" applyAlignment="1">
      <alignment horizontal="left" vertical="top" wrapText="1"/>
    </xf>
    <xf numFmtId="0" fontId="15" fillId="33" borderId="17" xfId="0" applyFont="1" applyFill="1" applyBorder="1" applyAlignment="1">
      <alignment horizontal="left" vertical="center" wrapText="1"/>
    </xf>
    <xf numFmtId="0" fontId="15" fillId="33" borderId="15" xfId="0" applyFont="1" applyFill="1" applyBorder="1" applyAlignment="1">
      <alignment horizontal="left" vertical="center" wrapText="1"/>
    </xf>
    <xf numFmtId="0" fontId="15" fillId="0" borderId="13" xfId="0" applyFont="1" applyBorder="1" applyAlignment="1">
      <alignment horizontal="left" vertical="center" wrapText="1"/>
    </xf>
    <xf numFmtId="0" fontId="15" fillId="0" borderId="0" xfId="0" applyFont="1" applyAlignment="1">
      <alignment wrapText="1"/>
    </xf>
    <xf numFmtId="0" fontId="15" fillId="0" borderId="17" xfId="0" applyFont="1" applyFill="1" applyBorder="1" applyAlignment="1">
      <alignment horizontal="left" vertical="center" wrapText="1"/>
    </xf>
    <xf numFmtId="49" fontId="4" fillId="0" borderId="13" xfId="0" applyNumberFormat="1" applyFont="1" applyFill="1" applyBorder="1" applyAlignment="1">
      <alignment horizontal="center"/>
    </xf>
    <xf numFmtId="49" fontId="4" fillId="0" borderId="15" xfId="0" applyNumberFormat="1" applyFont="1" applyFill="1" applyBorder="1" applyAlignment="1">
      <alignment horizontal="center"/>
    </xf>
    <xf numFmtId="4" fontId="54" fillId="0" borderId="16" xfId="0" applyNumberFormat="1" applyFont="1" applyFill="1" applyBorder="1" applyAlignment="1">
      <alignment horizontal="right" wrapText="1"/>
    </xf>
    <xf numFmtId="4" fontId="10" fillId="0" borderId="13" xfId="0" applyNumberFormat="1" applyFont="1" applyFill="1" applyBorder="1" applyAlignment="1">
      <alignment horizontal="right"/>
    </xf>
    <xf numFmtId="0" fontId="15" fillId="0" borderId="0" xfId="0" applyFont="1" applyBorder="1" applyAlignment="1">
      <alignment wrapText="1"/>
    </xf>
    <xf numFmtId="0" fontId="15" fillId="33" borderId="13" xfId="0" applyNumberFormat="1" applyFont="1" applyFill="1" applyBorder="1" applyAlignment="1">
      <alignment horizontal="left" vertical="top" wrapText="1"/>
    </xf>
    <xf numFmtId="4" fontId="4" fillId="33" borderId="13" xfId="0" applyNumberFormat="1" applyFont="1" applyFill="1" applyBorder="1" applyAlignment="1">
      <alignment horizontal="right"/>
    </xf>
    <xf numFmtId="0" fontId="17" fillId="33" borderId="13" xfId="0" applyFont="1" applyFill="1" applyBorder="1" applyAlignment="1" applyProtection="1">
      <alignment horizontal="center" vertical="center" wrapText="1"/>
      <protection locked="0"/>
    </xf>
    <xf numFmtId="0" fontId="10" fillId="0" borderId="13" xfId="0" applyNumberFormat="1" applyFont="1" applyBorder="1" applyAlignment="1">
      <alignment horizontal="center" vertical="center"/>
    </xf>
    <xf numFmtId="0" fontId="18" fillId="33" borderId="13" xfId="0" applyFont="1" applyFill="1" applyBorder="1" applyAlignment="1" applyProtection="1">
      <alignment horizontal="center" vertical="center" wrapText="1"/>
      <protection locked="0"/>
    </xf>
    <xf numFmtId="43" fontId="4" fillId="0" borderId="16" xfId="61" applyNumberFormat="1" applyFont="1" applyBorder="1" applyAlignment="1">
      <alignment horizontal="right" wrapText="1"/>
    </xf>
    <xf numFmtId="0" fontId="15" fillId="0" borderId="13" xfId="0" applyFont="1" applyBorder="1" applyAlignment="1">
      <alignment/>
    </xf>
    <xf numFmtId="0" fontId="15" fillId="0" borderId="17" xfId="0" applyNumberFormat="1" applyFont="1" applyBorder="1" applyAlignment="1">
      <alignment horizontal="left" vertical="center" wrapText="1"/>
    </xf>
    <xf numFmtId="0" fontId="10" fillId="33" borderId="13" xfId="0" applyNumberFormat="1" applyFont="1" applyFill="1" applyBorder="1" applyAlignment="1">
      <alignment horizontal="left" vertical="center" wrapText="1"/>
    </xf>
    <xf numFmtId="49" fontId="10" fillId="33" borderId="18" xfId="0" applyNumberFormat="1" applyFont="1" applyFill="1" applyBorder="1" applyAlignment="1">
      <alignment horizontal="center"/>
    </xf>
    <xf numFmtId="49" fontId="10" fillId="33" borderId="17" xfId="0" applyNumberFormat="1" applyFont="1" applyFill="1" applyBorder="1" applyAlignment="1">
      <alignment horizontal="center"/>
    </xf>
    <xf numFmtId="0" fontId="15" fillId="33" borderId="13" xfId="0" applyFont="1" applyFill="1" applyBorder="1" applyAlignment="1">
      <alignment vertical="center" wrapText="1"/>
    </xf>
    <xf numFmtId="0" fontId="15" fillId="0" borderId="13" xfId="0" applyFont="1" applyBorder="1" applyAlignment="1">
      <alignment horizontal="left" wrapText="1"/>
    </xf>
    <xf numFmtId="0" fontId="15" fillId="33" borderId="13" xfId="0" applyFont="1" applyFill="1" applyBorder="1" applyAlignment="1">
      <alignment wrapText="1"/>
    </xf>
    <xf numFmtId="0" fontId="15" fillId="0" borderId="13" xfId="0" applyFont="1" applyBorder="1" applyAlignment="1">
      <alignment vertical="center" wrapText="1"/>
    </xf>
    <xf numFmtId="0" fontId="19" fillId="35" borderId="13" xfId="0" applyFont="1" applyFill="1" applyBorder="1" applyAlignment="1">
      <alignment/>
    </xf>
    <xf numFmtId="0" fontId="15" fillId="0" borderId="13" xfId="0" applyNumberFormat="1" applyFont="1" applyBorder="1" applyAlignment="1">
      <alignment horizontal="left" vertical="center" wrapText="1"/>
    </xf>
    <xf numFmtId="43" fontId="4" fillId="33" borderId="16" xfId="61" applyFont="1" applyFill="1" applyBorder="1" applyAlignment="1">
      <alignment horizontal="right" wrapText="1"/>
    </xf>
    <xf numFmtId="0" fontId="15" fillId="0" borderId="0" xfId="0" applyFont="1" applyAlignment="1">
      <alignment horizontal="justify" vertical="top"/>
    </xf>
    <xf numFmtId="0" fontId="15" fillId="35" borderId="13" xfId="0" applyFont="1" applyFill="1" applyBorder="1" applyAlignment="1">
      <alignment vertical="top" wrapText="1"/>
    </xf>
    <xf numFmtId="0" fontId="15" fillId="33" borderId="16" xfId="0" applyNumberFormat="1" applyFont="1" applyFill="1" applyBorder="1" applyAlignment="1" applyProtection="1">
      <alignment vertical="center" wrapText="1"/>
      <protection locked="0"/>
    </xf>
    <xf numFmtId="0" fontId="15" fillId="0" borderId="20" xfId="0" applyFont="1" applyBorder="1" applyAlignment="1">
      <alignment horizontal="left" vertical="top" wrapText="1"/>
    </xf>
    <xf numFmtId="0" fontId="11" fillId="0" borderId="0" xfId="0" applyFont="1" applyBorder="1" applyAlignment="1">
      <alignment horizontal="center" vertical="center"/>
    </xf>
    <xf numFmtId="0" fontId="14" fillId="0" borderId="13" xfId="0" applyFont="1" applyFill="1" applyBorder="1" applyAlignment="1">
      <alignment horizontal="center" vertical="center" wrapText="1"/>
    </xf>
    <xf numFmtId="49" fontId="14" fillId="0" borderId="21" xfId="0" applyNumberFormat="1" applyFont="1" applyFill="1" applyBorder="1" applyAlignment="1">
      <alignment horizontal="center" vertical="center" wrapText="1"/>
    </xf>
    <xf numFmtId="49" fontId="14" fillId="0" borderId="11" xfId="0" applyNumberFormat="1" applyFont="1" applyFill="1" applyBorder="1" applyAlignment="1">
      <alignment horizontal="center" vertical="center" wrapText="1"/>
    </xf>
    <xf numFmtId="49" fontId="14" fillId="0" borderId="22" xfId="0" applyNumberFormat="1" applyFont="1" applyFill="1" applyBorder="1" applyAlignment="1">
      <alignment horizontal="center" vertical="center" wrapText="1"/>
    </xf>
    <xf numFmtId="49" fontId="14" fillId="0" borderId="23" xfId="0" applyNumberFormat="1" applyFont="1" applyFill="1" applyBorder="1" applyAlignment="1">
      <alignment horizontal="center" vertical="center" wrapText="1"/>
    </xf>
    <xf numFmtId="0" fontId="14" fillId="0" borderId="21" xfId="0" applyFont="1" applyFill="1" applyBorder="1" applyAlignment="1">
      <alignment horizontal="center" vertical="center" wrapText="1"/>
    </xf>
    <xf numFmtId="0" fontId="14" fillId="0" borderId="18" xfId="0" applyFont="1" applyFill="1" applyBorder="1" applyAlignment="1">
      <alignment horizontal="center" vertical="center" wrapText="1"/>
    </xf>
    <xf numFmtId="0" fontId="14" fillId="0" borderId="11" xfId="0" applyFont="1" applyFill="1" applyBorder="1" applyAlignment="1">
      <alignment horizontal="center" vertical="center" wrapText="1"/>
    </xf>
    <xf numFmtId="0" fontId="14" fillId="0" borderId="22" xfId="0" applyFont="1" applyFill="1" applyBorder="1" applyAlignment="1">
      <alignment horizontal="center" vertical="center" wrapText="1"/>
    </xf>
    <xf numFmtId="0" fontId="14" fillId="0" borderId="10" xfId="0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center" vertical="center" wrapText="1"/>
    </xf>
    <xf numFmtId="49" fontId="14" fillId="0" borderId="13" xfId="0" applyNumberFormat="1" applyFont="1" applyFill="1" applyBorder="1" applyAlignment="1">
      <alignment horizontal="center" vertical="center"/>
    </xf>
    <xf numFmtId="49" fontId="4" fillId="0" borderId="21" xfId="0" applyNumberFormat="1" applyFont="1" applyBorder="1" applyAlignment="1">
      <alignment horizontal="center" vertical="center"/>
    </xf>
    <xf numFmtId="49" fontId="4" fillId="0" borderId="22" xfId="0" applyNumberFormat="1" applyFont="1" applyBorder="1" applyAlignment="1">
      <alignment horizontal="center" vertical="center"/>
    </xf>
    <xf numFmtId="49" fontId="6" fillId="0" borderId="13" xfId="0" applyNumberFormat="1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/>
    </xf>
    <xf numFmtId="0" fontId="4" fillId="0" borderId="23" xfId="0" applyFont="1" applyBorder="1" applyAlignment="1">
      <alignment horizontal="center" vertical="center"/>
    </xf>
    <xf numFmtId="0" fontId="4" fillId="0" borderId="12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  <xf numFmtId="49" fontId="4" fillId="0" borderId="14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0" fillId="0" borderId="0" xfId="0" applyAlignment="1">
      <alignment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85;&#1072;%2001.03.2013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%20&#1086;&#1073;%20&#1080;&#1089;&#1087;&#1086;&#1083;&#1085;&#1077;&#1085;&#1080;&#1080;%20&#1073;&#1102;&#1076;&#1078;&#1077;&#1090;&#1072;%20&#1085;&#1072;%2001%2002.2016&#1075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 (2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Таблица1 (2)"/>
      <sheetName val="Таблица2"/>
      <sheetName val="Таблица3"/>
    </sheetNames>
    <sheetDataSet>
      <sheetData sheetId="0">
        <row r="16">
          <cell r="H16">
            <v>95386200</v>
          </cell>
        </row>
      </sheetData>
      <sheetData sheetId="1">
        <row r="7">
          <cell r="E7">
            <v>98886200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2:J146"/>
  <sheetViews>
    <sheetView view="pageBreakPreview" zoomScale="115" zoomScaleNormal="115" zoomScaleSheetLayoutView="115" zoomScalePageLayoutView="0" workbookViewId="0" topLeftCell="A8">
      <selection activeCell="I40" sqref="I40"/>
    </sheetView>
  </sheetViews>
  <sheetFormatPr defaultColWidth="9.00390625" defaultRowHeight="12.75"/>
  <cols>
    <col min="1" max="1" width="38.25390625" style="0" customWidth="1"/>
    <col min="2" max="2" width="6.00390625" style="0" customWidth="1"/>
    <col min="3" max="3" width="19.00390625" style="0" hidden="1" customWidth="1"/>
    <col min="4" max="4" width="25.00390625" style="0" customWidth="1"/>
    <col min="5" max="5" width="10.00390625" style="0" hidden="1" customWidth="1"/>
    <col min="6" max="6" width="9.625" style="0" hidden="1" customWidth="1"/>
    <col min="7" max="7" width="8.875" style="0" hidden="1" customWidth="1"/>
    <col min="8" max="8" width="14.25390625" style="0" customWidth="1"/>
    <col min="9" max="9" width="15.125" style="0" customWidth="1"/>
    <col min="10" max="10" width="12.125" style="0" customWidth="1"/>
    <col min="11" max="11" width="10.125" style="0" customWidth="1"/>
    <col min="12" max="12" width="10.75390625" style="0" customWidth="1"/>
  </cols>
  <sheetData>
    <row r="2" spans="1:10" ht="15">
      <c r="A2" s="43"/>
      <c r="B2" s="46" t="s">
        <v>88</v>
      </c>
      <c r="C2" s="43"/>
      <c r="D2" s="43"/>
      <c r="F2" s="46"/>
      <c r="G2" s="51" t="s">
        <v>3</v>
      </c>
      <c r="I2" s="46"/>
      <c r="J2" s="51" t="s">
        <v>3</v>
      </c>
    </row>
    <row r="3" spans="1:10" ht="12.75">
      <c r="A3" s="44"/>
      <c r="B3" s="44"/>
      <c r="C3" s="44"/>
      <c r="D3" s="44"/>
      <c r="F3" s="45" t="s">
        <v>8</v>
      </c>
      <c r="G3" s="50" t="s">
        <v>89</v>
      </c>
      <c r="I3" s="45" t="s">
        <v>8</v>
      </c>
      <c r="J3" s="50" t="s">
        <v>89</v>
      </c>
    </row>
    <row r="4" spans="1:10" ht="12.75">
      <c r="A4" s="44"/>
      <c r="B4" s="48" t="s">
        <v>524</v>
      </c>
      <c r="C4" s="44"/>
      <c r="D4" s="44"/>
      <c r="F4" s="45" t="s">
        <v>90</v>
      </c>
      <c r="G4" s="50" t="s">
        <v>117</v>
      </c>
      <c r="I4" s="45" t="s">
        <v>90</v>
      </c>
      <c r="J4" s="50" t="s">
        <v>525</v>
      </c>
    </row>
    <row r="5" spans="1:10" ht="12.75">
      <c r="A5" s="44" t="s">
        <v>91</v>
      </c>
      <c r="B5" s="44"/>
      <c r="C5" s="44"/>
      <c r="D5" s="44"/>
      <c r="F5" s="45" t="s">
        <v>92</v>
      </c>
      <c r="G5" s="50" t="s">
        <v>93</v>
      </c>
      <c r="I5" s="45" t="s">
        <v>264</v>
      </c>
      <c r="J5" s="50" t="s">
        <v>265</v>
      </c>
    </row>
    <row r="6" spans="1:10" ht="12.75">
      <c r="A6" s="44" t="s">
        <v>101</v>
      </c>
      <c r="B6" s="47"/>
      <c r="C6" s="47"/>
      <c r="D6" s="47"/>
      <c r="F6" s="45" t="s">
        <v>94</v>
      </c>
      <c r="G6" s="50" t="s">
        <v>95</v>
      </c>
      <c r="I6" s="45" t="s">
        <v>94</v>
      </c>
      <c r="J6" s="50" t="s">
        <v>95</v>
      </c>
    </row>
    <row r="7" spans="1:10" ht="12.75">
      <c r="A7" s="47" t="s">
        <v>96</v>
      </c>
      <c r="B7" s="49" t="s">
        <v>97</v>
      </c>
      <c r="C7" s="44"/>
      <c r="D7" s="49"/>
      <c r="F7" s="45" t="s">
        <v>98</v>
      </c>
      <c r="G7" s="50" t="s">
        <v>99</v>
      </c>
      <c r="I7" s="45" t="s">
        <v>98</v>
      </c>
      <c r="J7" s="50" t="s">
        <v>99</v>
      </c>
    </row>
    <row r="8" spans="1:10" ht="12.75">
      <c r="A8" s="44" t="s">
        <v>9</v>
      </c>
      <c r="B8" s="44"/>
      <c r="C8" s="44"/>
      <c r="D8" s="44"/>
      <c r="E8" s="25"/>
      <c r="F8" s="45"/>
      <c r="G8" s="50"/>
      <c r="I8" s="45"/>
      <c r="J8" s="50"/>
    </row>
    <row r="9" spans="1:10" ht="12.75">
      <c r="A9" s="44" t="s">
        <v>100</v>
      </c>
      <c r="B9" s="44"/>
      <c r="C9" s="44"/>
      <c r="D9" s="44"/>
      <c r="E9" s="25"/>
      <c r="F9" s="44"/>
      <c r="G9" s="50" t="s">
        <v>2</v>
      </c>
      <c r="I9" s="44"/>
      <c r="J9" s="50" t="s">
        <v>2</v>
      </c>
    </row>
    <row r="10" spans="1:10" ht="12.75">
      <c r="A10" s="44"/>
      <c r="B10" s="44"/>
      <c r="C10" s="44"/>
      <c r="D10" s="44"/>
      <c r="E10" s="25"/>
      <c r="F10" s="44"/>
      <c r="G10" s="61"/>
      <c r="I10" s="44"/>
      <c r="J10" s="61"/>
    </row>
    <row r="11" spans="1:10" ht="15">
      <c r="A11" s="140" t="s">
        <v>6</v>
      </c>
      <c r="B11" s="140"/>
      <c r="C11" s="140"/>
      <c r="D11" s="140"/>
      <c r="E11" s="140"/>
      <c r="F11" s="140"/>
      <c r="G11" s="140"/>
      <c r="H11" s="140"/>
      <c r="I11" s="140"/>
      <c r="J11" s="140"/>
    </row>
    <row r="12" spans="1:10" ht="12.75">
      <c r="A12" s="62"/>
      <c r="B12" s="62"/>
      <c r="C12" s="62"/>
      <c r="D12" s="63"/>
      <c r="E12" s="64"/>
      <c r="F12" s="64"/>
      <c r="G12" s="64"/>
      <c r="H12" s="64"/>
      <c r="I12" s="64"/>
      <c r="J12" s="65"/>
    </row>
    <row r="13" spans="1:10" ht="26.25" customHeight="1">
      <c r="A13" s="141" t="s">
        <v>4</v>
      </c>
      <c r="B13" s="141" t="s">
        <v>0</v>
      </c>
      <c r="C13" s="142" t="s">
        <v>121</v>
      </c>
      <c r="D13" s="143"/>
      <c r="E13" s="146" t="s">
        <v>7</v>
      </c>
      <c r="F13" s="147"/>
      <c r="G13" s="147"/>
      <c r="H13" s="148"/>
      <c r="I13" s="152" t="s">
        <v>5</v>
      </c>
      <c r="J13" s="143" t="s">
        <v>87</v>
      </c>
    </row>
    <row r="14" spans="1:10" ht="44.25" customHeight="1">
      <c r="A14" s="141"/>
      <c r="B14" s="141"/>
      <c r="C14" s="144"/>
      <c r="D14" s="145"/>
      <c r="E14" s="149"/>
      <c r="F14" s="150"/>
      <c r="G14" s="150"/>
      <c r="H14" s="151"/>
      <c r="I14" s="152"/>
      <c r="J14" s="145"/>
    </row>
    <row r="15" spans="1:10" ht="12.75">
      <c r="A15" s="66">
        <v>1</v>
      </c>
      <c r="B15" s="67">
        <v>2</v>
      </c>
      <c r="C15" s="67" t="s">
        <v>122</v>
      </c>
      <c r="D15" s="68">
        <v>3</v>
      </c>
      <c r="E15" s="69" t="s">
        <v>123</v>
      </c>
      <c r="F15" s="69" t="s">
        <v>124</v>
      </c>
      <c r="G15" s="69" t="s">
        <v>1</v>
      </c>
      <c r="H15" s="69" t="s">
        <v>125</v>
      </c>
      <c r="I15" s="70">
        <v>14</v>
      </c>
      <c r="J15" s="70">
        <v>23</v>
      </c>
    </row>
    <row r="16" spans="1:10" ht="12.75">
      <c r="A16" s="71" t="s">
        <v>14</v>
      </c>
      <c r="B16" s="72" t="s">
        <v>120</v>
      </c>
      <c r="C16" s="73" t="s">
        <v>15</v>
      </c>
      <c r="D16" s="74" t="str">
        <f>IF(LEFT(C16,5)="000 8","X",C16)</f>
        <v>X</v>
      </c>
      <c r="E16" s="75"/>
      <c r="F16" s="75"/>
      <c r="G16" s="75"/>
      <c r="H16" s="75">
        <f>H29+H88+H92+H104+H109+H139+H22</f>
        <v>95386200</v>
      </c>
      <c r="I16" s="75">
        <f>I29+I88+I92+I104+I109+I139+I22+I100+I136+I17</f>
        <v>29829344.869999997</v>
      </c>
      <c r="J16" s="75">
        <f aca="true" t="shared" si="0" ref="J16:J21">H16-I16</f>
        <v>65556855.13</v>
      </c>
    </row>
    <row r="17" spans="1:10" ht="12.75">
      <c r="A17" s="71" t="s">
        <v>16</v>
      </c>
      <c r="B17" s="72" t="s">
        <v>186</v>
      </c>
      <c r="C17" s="73"/>
      <c r="D17" s="121" t="s">
        <v>487</v>
      </c>
      <c r="E17" s="75"/>
      <c r="F17" s="75"/>
      <c r="G17" s="75"/>
      <c r="H17" s="75"/>
      <c r="I17" s="75">
        <f>I18</f>
        <v>0</v>
      </c>
      <c r="J17" s="75">
        <f t="shared" si="0"/>
        <v>0</v>
      </c>
    </row>
    <row r="18" spans="1:10" ht="12.75">
      <c r="A18" s="71" t="s">
        <v>143</v>
      </c>
      <c r="B18" s="72" t="s">
        <v>186</v>
      </c>
      <c r="C18" s="73"/>
      <c r="D18" s="121" t="s">
        <v>488</v>
      </c>
      <c r="E18" s="75"/>
      <c r="F18" s="75"/>
      <c r="G18" s="75"/>
      <c r="H18" s="75"/>
      <c r="I18" s="75">
        <f>I19</f>
        <v>0</v>
      </c>
      <c r="J18" s="75">
        <f t="shared" si="0"/>
        <v>0</v>
      </c>
    </row>
    <row r="19" spans="1:10" ht="22.5">
      <c r="A19" s="71" t="s">
        <v>489</v>
      </c>
      <c r="B19" s="72" t="s">
        <v>186</v>
      </c>
      <c r="C19" s="73"/>
      <c r="D19" s="121" t="s">
        <v>492</v>
      </c>
      <c r="E19" s="75"/>
      <c r="F19" s="75"/>
      <c r="G19" s="75"/>
      <c r="H19" s="75"/>
      <c r="I19" s="75">
        <f>I20</f>
        <v>0</v>
      </c>
      <c r="J19" s="75">
        <f t="shared" si="0"/>
        <v>0</v>
      </c>
    </row>
    <row r="20" spans="1:10" ht="33.75">
      <c r="A20" s="71" t="s">
        <v>490</v>
      </c>
      <c r="B20" s="72" t="s">
        <v>186</v>
      </c>
      <c r="C20" s="73"/>
      <c r="D20" s="121" t="s">
        <v>493</v>
      </c>
      <c r="E20" s="75"/>
      <c r="F20" s="75"/>
      <c r="G20" s="75"/>
      <c r="H20" s="75"/>
      <c r="I20" s="75">
        <f>I21</f>
        <v>0</v>
      </c>
      <c r="J20" s="75">
        <f t="shared" si="0"/>
        <v>0</v>
      </c>
    </row>
    <row r="21" spans="1:10" ht="33.75">
      <c r="A21" s="71" t="s">
        <v>491</v>
      </c>
      <c r="B21" s="72" t="s">
        <v>186</v>
      </c>
      <c r="C21" s="73"/>
      <c r="D21" s="121" t="s">
        <v>494</v>
      </c>
      <c r="E21" s="75"/>
      <c r="F21" s="75"/>
      <c r="G21" s="75"/>
      <c r="H21" s="75"/>
      <c r="I21" s="75"/>
      <c r="J21" s="75">
        <f t="shared" si="0"/>
        <v>0</v>
      </c>
    </row>
    <row r="22" spans="1:10" ht="12.75">
      <c r="A22" s="71" t="s">
        <v>16</v>
      </c>
      <c r="B22" s="72" t="s">
        <v>186</v>
      </c>
      <c r="C22" s="73"/>
      <c r="D22" s="121" t="s">
        <v>441</v>
      </c>
      <c r="E22" s="75"/>
      <c r="F22" s="75"/>
      <c r="G22" s="75"/>
      <c r="H22" s="75">
        <f>H23</f>
        <v>5835200</v>
      </c>
      <c r="I22" s="75">
        <f>I23</f>
        <v>395098.15</v>
      </c>
      <c r="J22" s="75">
        <f aca="true" t="shared" si="1" ref="J22:J28">H22-I22</f>
        <v>5440101.85</v>
      </c>
    </row>
    <row r="23" spans="1:10" ht="37.5" customHeight="1">
      <c r="A23" s="71" t="s">
        <v>429</v>
      </c>
      <c r="B23" s="72" t="s">
        <v>186</v>
      </c>
      <c r="C23" s="73"/>
      <c r="D23" s="121" t="s">
        <v>440</v>
      </c>
      <c r="E23" s="75"/>
      <c r="F23" s="75"/>
      <c r="G23" s="75"/>
      <c r="H23" s="75">
        <f>H24</f>
        <v>5835200</v>
      </c>
      <c r="I23" s="75">
        <f>I24</f>
        <v>395098.15</v>
      </c>
      <c r="J23" s="75">
        <f t="shared" si="1"/>
        <v>5440101.85</v>
      </c>
    </row>
    <row r="24" spans="1:10" ht="32.25" customHeight="1">
      <c r="A24" s="71" t="s">
        <v>430</v>
      </c>
      <c r="B24" s="72" t="s">
        <v>186</v>
      </c>
      <c r="C24" s="73"/>
      <c r="D24" s="122" t="s">
        <v>435</v>
      </c>
      <c r="E24" s="75"/>
      <c r="F24" s="75"/>
      <c r="G24" s="75"/>
      <c r="H24" s="75">
        <f>H25+H26+H27+H28</f>
        <v>5835200</v>
      </c>
      <c r="I24" s="75">
        <f>I25+I26+I27+I28</f>
        <v>395098.15</v>
      </c>
      <c r="J24" s="75">
        <f t="shared" si="1"/>
        <v>5440101.85</v>
      </c>
    </row>
    <row r="25" spans="1:10" ht="70.5" customHeight="1">
      <c r="A25" s="71" t="s">
        <v>431</v>
      </c>
      <c r="B25" s="72" t="s">
        <v>186</v>
      </c>
      <c r="C25" s="73"/>
      <c r="D25" s="122" t="s">
        <v>436</v>
      </c>
      <c r="E25" s="75"/>
      <c r="F25" s="75"/>
      <c r="G25" s="75"/>
      <c r="H25" s="75">
        <v>2034100</v>
      </c>
      <c r="I25" s="75">
        <v>164505.24</v>
      </c>
      <c r="J25" s="75">
        <f t="shared" si="1"/>
        <v>1869594.76</v>
      </c>
    </row>
    <row r="26" spans="1:10" ht="79.5" customHeight="1">
      <c r="A26" s="71" t="s">
        <v>432</v>
      </c>
      <c r="B26" s="72" t="s">
        <v>186</v>
      </c>
      <c r="C26" s="73"/>
      <c r="D26" s="122" t="s">
        <v>437</v>
      </c>
      <c r="E26" s="75"/>
      <c r="F26" s="75"/>
      <c r="G26" s="75"/>
      <c r="H26" s="75">
        <v>41000</v>
      </c>
      <c r="I26" s="75">
        <v>3341.61</v>
      </c>
      <c r="J26" s="75">
        <f t="shared" si="1"/>
        <v>37658.39</v>
      </c>
    </row>
    <row r="27" spans="1:10" ht="69.75" customHeight="1">
      <c r="A27" s="71" t="s">
        <v>433</v>
      </c>
      <c r="B27" s="72" t="s">
        <v>186</v>
      </c>
      <c r="C27" s="73"/>
      <c r="D27" s="122" t="s">
        <v>438</v>
      </c>
      <c r="E27" s="75"/>
      <c r="F27" s="75"/>
      <c r="G27" s="75"/>
      <c r="H27" s="75">
        <v>3760100</v>
      </c>
      <c r="I27" s="75">
        <v>261533.02</v>
      </c>
      <c r="J27" s="75">
        <f t="shared" si="1"/>
        <v>3498566.98</v>
      </c>
    </row>
    <row r="28" spans="1:10" ht="76.5" customHeight="1">
      <c r="A28" s="71" t="s">
        <v>434</v>
      </c>
      <c r="B28" s="72" t="s">
        <v>186</v>
      </c>
      <c r="C28" s="73"/>
      <c r="D28" s="120" t="s">
        <v>439</v>
      </c>
      <c r="E28" s="75"/>
      <c r="F28" s="75"/>
      <c r="G28" s="75"/>
      <c r="H28" s="75">
        <v>0</v>
      </c>
      <c r="I28" s="75">
        <v>-34281.72</v>
      </c>
      <c r="J28" s="75">
        <f t="shared" si="1"/>
        <v>34281.72</v>
      </c>
    </row>
    <row r="29" spans="1:10" ht="12.75">
      <c r="A29" s="71" t="s">
        <v>16</v>
      </c>
      <c r="B29" s="72" t="s">
        <v>186</v>
      </c>
      <c r="C29" s="73" t="s">
        <v>145</v>
      </c>
      <c r="D29" s="89" t="s">
        <v>145</v>
      </c>
      <c r="E29" s="75"/>
      <c r="F29" s="75"/>
      <c r="G29" s="75"/>
      <c r="H29" s="75">
        <f>H30+H48+H60</f>
        <v>54793800</v>
      </c>
      <c r="I29" s="75">
        <f>I30+I48+I60+I81</f>
        <v>5379568.56</v>
      </c>
      <c r="J29" s="75">
        <f aca="true" t="shared" si="2" ref="J29:J146">H29-I29</f>
        <v>49414231.44</v>
      </c>
    </row>
    <row r="30" spans="1:10" ht="12.75">
      <c r="A30" s="71" t="s">
        <v>17</v>
      </c>
      <c r="B30" s="72" t="s">
        <v>186</v>
      </c>
      <c r="C30" s="73" t="s">
        <v>146</v>
      </c>
      <c r="D30" s="74" t="s">
        <v>146</v>
      </c>
      <c r="E30" s="75"/>
      <c r="F30" s="75"/>
      <c r="G30" s="75"/>
      <c r="H30" s="75">
        <f>H31</f>
        <v>25605000</v>
      </c>
      <c r="I30" s="75">
        <f>I31</f>
        <v>3041064.2299999995</v>
      </c>
      <c r="J30" s="75">
        <f t="shared" si="2"/>
        <v>22563935.77</v>
      </c>
    </row>
    <row r="31" spans="1:10" ht="17.25" customHeight="1">
      <c r="A31" s="71" t="s">
        <v>18</v>
      </c>
      <c r="B31" s="72" t="s">
        <v>186</v>
      </c>
      <c r="C31" s="73" t="s">
        <v>147</v>
      </c>
      <c r="D31" s="74" t="s">
        <v>222</v>
      </c>
      <c r="E31" s="75"/>
      <c r="F31" s="75"/>
      <c r="G31" s="75"/>
      <c r="H31" s="75">
        <f>H32+H37</f>
        <v>25605000</v>
      </c>
      <c r="I31" s="75">
        <f>I32+I37+I42</f>
        <v>3041064.2299999995</v>
      </c>
      <c r="J31" s="75">
        <f t="shared" si="2"/>
        <v>22563935.77</v>
      </c>
    </row>
    <row r="32" spans="1:10" ht="67.5">
      <c r="A32" s="79" t="s">
        <v>133</v>
      </c>
      <c r="B32" s="72" t="s">
        <v>186</v>
      </c>
      <c r="C32" s="73" t="s">
        <v>148</v>
      </c>
      <c r="D32" s="74" t="s">
        <v>148</v>
      </c>
      <c r="E32" s="75"/>
      <c r="F32" s="75"/>
      <c r="G32" s="75"/>
      <c r="H32" s="75">
        <v>25105000</v>
      </c>
      <c r="I32" s="75">
        <f>I33+I34+I36</f>
        <v>2953149.0999999996</v>
      </c>
      <c r="J32" s="75">
        <f t="shared" si="2"/>
        <v>22151850.9</v>
      </c>
    </row>
    <row r="33" spans="1:10" ht="67.5">
      <c r="A33" s="79" t="s">
        <v>133</v>
      </c>
      <c r="B33" s="72" t="s">
        <v>186</v>
      </c>
      <c r="C33" s="73" t="s">
        <v>188</v>
      </c>
      <c r="D33" s="74" t="s">
        <v>188</v>
      </c>
      <c r="E33" s="75"/>
      <c r="F33" s="75"/>
      <c r="G33" s="75"/>
      <c r="H33" s="75">
        <v>0</v>
      </c>
      <c r="I33" s="75">
        <v>2941118.59</v>
      </c>
      <c r="J33" s="75">
        <f t="shared" si="2"/>
        <v>-2941118.59</v>
      </c>
    </row>
    <row r="34" spans="1:10" ht="67.5">
      <c r="A34" s="79" t="s">
        <v>133</v>
      </c>
      <c r="B34" s="72" t="s">
        <v>186</v>
      </c>
      <c r="C34" s="73" t="s">
        <v>189</v>
      </c>
      <c r="D34" s="74" t="s">
        <v>189</v>
      </c>
      <c r="E34" s="75"/>
      <c r="F34" s="75"/>
      <c r="G34" s="75"/>
      <c r="H34" s="75">
        <v>0</v>
      </c>
      <c r="I34" s="75">
        <f>I35</f>
        <v>3611.51</v>
      </c>
      <c r="J34" s="75">
        <f t="shared" si="2"/>
        <v>-3611.51</v>
      </c>
    </row>
    <row r="35" spans="1:10" ht="67.5">
      <c r="A35" s="79" t="s">
        <v>133</v>
      </c>
      <c r="B35" s="72" t="s">
        <v>186</v>
      </c>
      <c r="C35" s="73"/>
      <c r="D35" s="74" t="s">
        <v>481</v>
      </c>
      <c r="E35" s="75"/>
      <c r="F35" s="75"/>
      <c r="G35" s="75"/>
      <c r="H35" s="75">
        <v>0</v>
      </c>
      <c r="I35" s="75">
        <v>3611.51</v>
      </c>
      <c r="J35" s="75">
        <f t="shared" si="2"/>
        <v>-3611.51</v>
      </c>
    </row>
    <row r="36" spans="1:10" ht="67.5">
      <c r="A36" s="79" t="s">
        <v>133</v>
      </c>
      <c r="B36" s="72" t="s">
        <v>186</v>
      </c>
      <c r="C36" s="73" t="s">
        <v>190</v>
      </c>
      <c r="D36" s="74" t="s">
        <v>190</v>
      </c>
      <c r="E36" s="75"/>
      <c r="F36" s="75"/>
      <c r="G36" s="75"/>
      <c r="H36" s="75">
        <v>0</v>
      </c>
      <c r="I36" s="75">
        <v>8419</v>
      </c>
      <c r="J36" s="75">
        <f t="shared" si="2"/>
        <v>-8419</v>
      </c>
    </row>
    <row r="37" spans="1:10" ht="101.25">
      <c r="A37" s="79" t="s">
        <v>134</v>
      </c>
      <c r="B37" s="72" t="s">
        <v>186</v>
      </c>
      <c r="C37" s="73" t="s">
        <v>149</v>
      </c>
      <c r="D37" s="74" t="s">
        <v>149</v>
      </c>
      <c r="E37" s="75"/>
      <c r="F37" s="75"/>
      <c r="G37" s="75"/>
      <c r="H37" s="75">
        <v>500000</v>
      </c>
      <c r="I37" s="75">
        <f>I38+I39+I41</f>
        <v>87289.25</v>
      </c>
      <c r="J37" s="75">
        <f t="shared" si="2"/>
        <v>412710.75</v>
      </c>
    </row>
    <row r="38" spans="1:10" ht="101.25">
      <c r="A38" s="79" t="s">
        <v>134</v>
      </c>
      <c r="B38" s="72" t="s">
        <v>186</v>
      </c>
      <c r="C38" s="73" t="s">
        <v>191</v>
      </c>
      <c r="D38" s="74" t="s">
        <v>191</v>
      </c>
      <c r="E38" s="75"/>
      <c r="F38" s="75"/>
      <c r="G38" s="75"/>
      <c r="H38" s="75">
        <v>0</v>
      </c>
      <c r="I38" s="75">
        <v>86436.2</v>
      </c>
      <c r="J38" s="75">
        <f t="shared" si="2"/>
        <v>-86436.2</v>
      </c>
    </row>
    <row r="39" spans="1:10" ht="101.25">
      <c r="A39" s="79" t="s">
        <v>134</v>
      </c>
      <c r="B39" s="72" t="s">
        <v>186</v>
      </c>
      <c r="C39" s="73" t="s">
        <v>192</v>
      </c>
      <c r="D39" s="74" t="s">
        <v>192</v>
      </c>
      <c r="E39" s="75"/>
      <c r="F39" s="75"/>
      <c r="G39" s="75"/>
      <c r="H39" s="75">
        <v>0</v>
      </c>
      <c r="I39" s="75">
        <f>I40</f>
        <v>559.06</v>
      </c>
      <c r="J39" s="75">
        <f t="shared" si="2"/>
        <v>-559.06</v>
      </c>
    </row>
    <row r="40" spans="1:10" ht="101.25">
      <c r="A40" s="79" t="s">
        <v>134</v>
      </c>
      <c r="B40" s="72" t="s">
        <v>186</v>
      </c>
      <c r="C40" s="73"/>
      <c r="D40" s="74" t="s">
        <v>482</v>
      </c>
      <c r="E40" s="75"/>
      <c r="F40" s="75"/>
      <c r="G40" s="75"/>
      <c r="H40" s="75">
        <v>0</v>
      </c>
      <c r="I40" s="75">
        <v>559.06</v>
      </c>
      <c r="J40" s="75">
        <f t="shared" si="2"/>
        <v>-559.06</v>
      </c>
    </row>
    <row r="41" spans="1:10" ht="101.25">
      <c r="A41" s="79" t="s">
        <v>134</v>
      </c>
      <c r="B41" s="72" t="s">
        <v>186</v>
      </c>
      <c r="C41" s="73" t="s">
        <v>193</v>
      </c>
      <c r="D41" s="74" t="s">
        <v>193</v>
      </c>
      <c r="E41" s="75"/>
      <c r="F41" s="75"/>
      <c r="G41" s="75"/>
      <c r="H41" s="75">
        <v>0</v>
      </c>
      <c r="I41" s="75">
        <v>293.99</v>
      </c>
      <c r="J41" s="75">
        <f t="shared" si="2"/>
        <v>-293.99</v>
      </c>
    </row>
    <row r="42" spans="1:10" ht="45">
      <c r="A42" s="79" t="s">
        <v>141</v>
      </c>
      <c r="B42" s="72" t="s">
        <v>186</v>
      </c>
      <c r="C42" s="73"/>
      <c r="D42" s="74" t="s">
        <v>223</v>
      </c>
      <c r="E42" s="75"/>
      <c r="F42" s="75"/>
      <c r="G42" s="75"/>
      <c r="H42" s="75">
        <v>0</v>
      </c>
      <c r="I42" s="98">
        <f>I43+I44+I46+I47</f>
        <v>625.88</v>
      </c>
      <c r="J42" s="75">
        <f t="shared" si="2"/>
        <v>-625.88</v>
      </c>
    </row>
    <row r="43" spans="1:10" ht="45">
      <c r="A43" s="79" t="s">
        <v>141</v>
      </c>
      <c r="B43" s="72" t="s">
        <v>186</v>
      </c>
      <c r="C43" s="73"/>
      <c r="D43" s="74" t="s">
        <v>224</v>
      </c>
      <c r="E43" s="75"/>
      <c r="F43" s="75"/>
      <c r="G43" s="75"/>
      <c r="H43" s="75">
        <v>0</v>
      </c>
      <c r="I43" s="75">
        <v>433.28</v>
      </c>
      <c r="J43" s="75">
        <f t="shared" si="2"/>
        <v>-433.28</v>
      </c>
    </row>
    <row r="44" spans="1:10" ht="45">
      <c r="A44" s="79" t="s">
        <v>141</v>
      </c>
      <c r="B44" s="72" t="s">
        <v>186</v>
      </c>
      <c r="C44" s="73"/>
      <c r="D44" s="74" t="s">
        <v>225</v>
      </c>
      <c r="E44" s="75"/>
      <c r="F44" s="75"/>
      <c r="G44" s="75"/>
      <c r="H44" s="75">
        <v>0</v>
      </c>
      <c r="I44" s="75">
        <f>I45</f>
        <v>192.6</v>
      </c>
      <c r="J44" s="75">
        <f t="shared" si="2"/>
        <v>-192.6</v>
      </c>
    </row>
    <row r="45" spans="1:10" ht="45">
      <c r="A45" s="79" t="s">
        <v>141</v>
      </c>
      <c r="B45" s="72" t="s">
        <v>186</v>
      </c>
      <c r="C45" s="73"/>
      <c r="D45" s="74" t="s">
        <v>475</v>
      </c>
      <c r="E45" s="75"/>
      <c r="F45" s="75"/>
      <c r="G45" s="75"/>
      <c r="H45" s="75">
        <v>0</v>
      </c>
      <c r="I45" s="75">
        <v>192.6</v>
      </c>
      <c r="J45" s="75">
        <f t="shared" si="2"/>
        <v>-192.6</v>
      </c>
    </row>
    <row r="46" spans="1:10" ht="45">
      <c r="A46" s="79" t="s">
        <v>141</v>
      </c>
      <c r="B46" s="72" t="s">
        <v>186</v>
      </c>
      <c r="C46" s="73"/>
      <c r="D46" s="74" t="s">
        <v>226</v>
      </c>
      <c r="E46" s="75"/>
      <c r="F46" s="75"/>
      <c r="G46" s="75"/>
      <c r="H46" s="75">
        <v>0</v>
      </c>
      <c r="I46" s="75"/>
      <c r="J46" s="75">
        <f t="shared" si="2"/>
        <v>0</v>
      </c>
    </row>
    <row r="47" spans="1:10" ht="45">
      <c r="A47" s="79" t="s">
        <v>141</v>
      </c>
      <c r="B47" s="72" t="s">
        <v>186</v>
      </c>
      <c r="C47" s="73"/>
      <c r="D47" s="74" t="s">
        <v>227</v>
      </c>
      <c r="E47" s="75"/>
      <c r="F47" s="75"/>
      <c r="G47" s="75"/>
      <c r="H47" s="75">
        <v>0</v>
      </c>
      <c r="I47" s="75"/>
      <c r="J47" s="75">
        <f t="shared" si="2"/>
        <v>0</v>
      </c>
    </row>
    <row r="48" spans="1:10" ht="12.75">
      <c r="A48" s="71" t="s">
        <v>19</v>
      </c>
      <c r="B48" s="72" t="s">
        <v>186</v>
      </c>
      <c r="C48" s="73" t="s">
        <v>150</v>
      </c>
      <c r="D48" s="74" t="s">
        <v>150</v>
      </c>
      <c r="E48" s="75"/>
      <c r="F48" s="75"/>
      <c r="G48" s="75"/>
      <c r="H48" s="75">
        <f>H49</f>
        <v>1253000</v>
      </c>
      <c r="I48" s="75">
        <f>I49</f>
        <v>2213.13</v>
      </c>
      <c r="J48" s="75">
        <f t="shared" si="2"/>
        <v>1250786.87</v>
      </c>
    </row>
    <row r="49" spans="1:10" ht="12.75">
      <c r="A49" s="71" t="s">
        <v>20</v>
      </c>
      <c r="B49" s="72" t="s">
        <v>186</v>
      </c>
      <c r="C49" s="73" t="s">
        <v>151</v>
      </c>
      <c r="D49" s="80" t="s">
        <v>228</v>
      </c>
      <c r="E49" s="75"/>
      <c r="F49" s="75"/>
      <c r="G49" s="75"/>
      <c r="H49" s="75">
        <f>H50</f>
        <v>1253000</v>
      </c>
      <c r="I49" s="75">
        <f>I50+I57</f>
        <v>2213.13</v>
      </c>
      <c r="J49" s="75">
        <f t="shared" si="2"/>
        <v>1250786.87</v>
      </c>
    </row>
    <row r="50" spans="1:10" ht="12.75">
      <c r="A50" s="71" t="s">
        <v>20</v>
      </c>
      <c r="B50" s="72" t="s">
        <v>186</v>
      </c>
      <c r="C50" s="73" t="s">
        <v>152</v>
      </c>
      <c r="D50" s="80" t="s">
        <v>152</v>
      </c>
      <c r="E50" s="75"/>
      <c r="F50" s="75"/>
      <c r="G50" s="75"/>
      <c r="H50" s="75">
        <v>1253000</v>
      </c>
      <c r="I50" s="75">
        <f>I51+I52+I53+I55+I56</f>
        <v>2213.13</v>
      </c>
      <c r="J50" s="75">
        <f t="shared" si="2"/>
        <v>1250786.87</v>
      </c>
    </row>
    <row r="51" spans="1:10" ht="11.25" customHeight="1">
      <c r="A51" s="71" t="s">
        <v>20</v>
      </c>
      <c r="B51" s="72" t="s">
        <v>186</v>
      </c>
      <c r="C51" s="73" t="s">
        <v>194</v>
      </c>
      <c r="D51" s="73" t="s">
        <v>194</v>
      </c>
      <c r="E51" s="75"/>
      <c r="F51" s="75"/>
      <c r="G51" s="75"/>
      <c r="H51" s="75">
        <v>0</v>
      </c>
      <c r="I51" s="75">
        <v>2213.13</v>
      </c>
      <c r="J51" s="75">
        <f t="shared" si="2"/>
        <v>-2213.13</v>
      </c>
    </row>
    <row r="52" spans="1:10" ht="12.75" hidden="1">
      <c r="A52" s="71" t="s">
        <v>20</v>
      </c>
      <c r="B52" s="72" t="s">
        <v>186</v>
      </c>
      <c r="C52" s="73"/>
      <c r="D52" s="73" t="s">
        <v>229</v>
      </c>
      <c r="E52" s="75"/>
      <c r="F52" s="75"/>
      <c r="G52" s="75"/>
      <c r="H52" s="75">
        <v>0</v>
      </c>
      <c r="I52" s="75">
        <v>0</v>
      </c>
      <c r="J52" s="75">
        <f t="shared" si="2"/>
        <v>0</v>
      </c>
    </row>
    <row r="53" spans="1:10" ht="11.25" customHeight="1">
      <c r="A53" s="71" t="s">
        <v>20</v>
      </c>
      <c r="B53" s="72" t="s">
        <v>186</v>
      </c>
      <c r="C53" s="73"/>
      <c r="D53" s="73" t="s">
        <v>229</v>
      </c>
      <c r="E53" s="75"/>
      <c r="F53" s="75"/>
      <c r="G53" s="75"/>
      <c r="H53" s="75">
        <v>0</v>
      </c>
      <c r="I53" s="75">
        <f>I54</f>
        <v>0</v>
      </c>
      <c r="J53" s="75">
        <f t="shared" si="2"/>
        <v>0</v>
      </c>
    </row>
    <row r="54" spans="1:10" ht="11.25" customHeight="1">
      <c r="A54" s="71" t="s">
        <v>20</v>
      </c>
      <c r="B54" s="72" t="s">
        <v>186</v>
      </c>
      <c r="C54" s="73"/>
      <c r="D54" s="73" t="s">
        <v>483</v>
      </c>
      <c r="E54" s="75"/>
      <c r="F54" s="75"/>
      <c r="G54" s="75"/>
      <c r="H54" s="75">
        <v>0</v>
      </c>
      <c r="I54" s="75">
        <v>0</v>
      </c>
      <c r="J54" s="75">
        <f t="shared" si="2"/>
        <v>0</v>
      </c>
    </row>
    <row r="55" spans="1:10" ht="11.25" customHeight="1">
      <c r="A55" s="71" t="s">
        <v>20</v>
      </c>
      <c r="B55" s="72" t="s">
        <v>186</v>
      </c>
      <c r="C55" s="73"/>
      <c r="D55" s="73" t="s">
        <v>418</v>
      </c>
      <c r="E55" s="75"/>
      <c r="F55" s="75"/>
      <c r="G55" s="75"/>
      <c r="H55" s="75">
        <v>0</v>
      </c>
      <c r="I55" s="75">
        <v>0</v>
      </c>
      <c r="J55" s="75">
        <f t="shared" si="2"/>
        <v>0</v>
      </c>
    </row>
    <row r="56" spans="1:10" ht="11.25" customHeight="1">
      <c r="A56" s="71" t="s">
        <v>20</v>
      </c>
      <c r="B56" s="72" t="s">
        <v>186</v>
      </c>
      <c r="C56" s="73"/>
      <c r="D56" s="73" t="s">
        <v>513</v>
      </c>
      <c r="E56" s="75"/>
      <c r="F56" s="75"/>
      <c r="G56" s="75"/>
      <c r="H56" s="75">
        <v>0</v>
      </c>
      <c r="I56" s="75">
        <v>0</v>
      </c>
      <c r="J56" s="75">
        <f t="shared" si="2"/>
        <v>0</v>
      </c>
    </row>
    <row r="57" spans="1:10" ht="12.75" customHeight="1">
      <c r="A57" s="71" t="s">
        <v>221</v>
      </c>
      <c r="B57" s="72" t="s">
        <v>186</v>
      </c>
      <c r="C57" s="73"/>
      <c r="D57" s="73" t="s">
        <v>230</v>
      </c>
      <c r="E57" s="75"/>
      <c r="F57" s="75"/>
      <c r="G57" s="75"/>
      <c r="H57" s="75">
        <v>0</v>
      </c>
      <c r="I57" s="75">
        <f>I58</f>
        <v>0</v>
      </c>
      <c r="J57" s="75">
        <f t="shared" si="2"/>
        <v>0</v>
      </c>
    </row>
    <row r="58" spans="1:10" ht="17.25" customHeight="1">
      <c r="A58" s="71" t="s">
        <v>221</v>
      </c>
      <c r="B58" s="72" t="s">
        <v>186</v>
      </c>
      <c r="C58" s="73"/>
      <c r="D58" s="73" t="s">
        <v>231</v>
      </c>
      <c r="E58" s="75"/>
      <c r="F58" s="75"/>
      <c r="G58" s="75"/>
      <c r="H58" s="75">
        <v>0</v>
      </c>
      <c r="I58" s="75">
        <v>0</v>
      </c>
      <c r="J58" s="75">
        <f t="shared" si="2"/>
        <v>0</v>
      </c>
    </row>
    <row r="59" spans="1:10" ht="23.25" customHeight="1">
      <c r="A59" s="71" t="s">
        <v>221</v>
      </c>
      <c r="B59" s="72" t="s">
        <v>186</v>
      </c>
      <c r="C59" s="73"/>
      <c r="D59" s="73" t="s">
        <v>398</v>
      </c>
      <c r="E59" s="75"/>
      <c r="F59" s="75"/>
      <c r="G59" s="75"/>
      <c r="H59" s="75">
        <v>0</v>
      </c>
      <c r="I59" s="75">
        <v>0</v>
      </c>
      <c r="J59" s="75">
        <f t="shared" si="2"/>
        <v>0</v>
      </c>
    </row>
    <row r="60" spans="1:10" ht="12.75">
      <c r="A60" s="71" t="s">
        <v>21</v>
      </c>
      <c r="B60" s="72" t="s">
        <v>186</v>
      </c>
      <c r="C60" s="73" t="s">
        <v>153</v>
      </c>
      <c r="D60" s="74" t="s">
        <v>153</v>
      </c>
      <c r="E60" s="75"/>
      <c r="F60" s="75"/>
      <c r="G60" s="75"/>
      <c r="H60" s="75">
        <f>H61+H67</f>
        <v>27935800</v>
      </c>
      <c r="I60" s="75">
        <f>I61+I67</f>
        <v>2336291.2</v>
      </c>
      <c r="J60" s="75">
        <f t="shared" si="2"/>
        <v>25599508.8</v>
      </c>
    </row>
    <row r="61" spans="1:10" ht="12.75">
      <c r="A61" s="71" t="s">
        <v>22</v>
      </c>
      <c r="B61" s="72" t="s">
        <v>186</v>
      </c>
      <c r="C61" s="73" t="s">
        <v>154</v>
      </c>
      <c r="D61" s="74" t="s">
        <v>232</v>
      </c>
      <c r="E61" s="75"/>
      <c r="F61" s="75"/>
      <c r="G61" s="75"/>
      <c r="H61" s="75">
        <f>H62</f>
        <v>3596000</v>
      </c>
      <c r="I61" s="75">
        <f>I62</f>
        <v>90860.40999999999</v>
      </c>
      <c r="J61" s="75">
        <f t="shared" si="2"/>
        <v>3505139.59</v>
      </c>
    </row>
    <row r="62" spans="1:10" ht="45">
      <c r="A62" s="71" t="s">
        <v>442</v>
      </c>
      <c r="B62" s="72" t="s">
        <v>186</v>
      </c>
      <c r="C62" s="73" t="s">
        <v>155</v>
      </c>
      <c r="D62" s="74" t="s">
        <v>443</v>
      </c>
      <c r="E62" s="75"/>
      <c r="F62" s="75"/>
      <c r="G62" s="75"/>
      <c r="H62" s="75">
        <v>3596000</v>
      </c>
      <c r="I62" s="75">
        <f>I63+I65+I66</f>
        <v>90860.40999999999</v>
      </c>
      <c r="J62" s="75">
        <f t="shared" si="2"/>
        <v>3505139.59</v>
      </c>
    </row>
    <row r="63" spans="1:10" ht="45">
      <c r="A63" s="71" t="s">
        <v>442</v>
      </c>
      <c r="B63" s="72" t="s">
        <v>186</v>
      </c>
      <c r="C63" s="73" t="s">
        <v>195</v>
      </c>
      <c r="D63" s="73" t="s">
        <v>444</v>
      </c>
      <c r="E63" s="75"/>
      <c r="F63" s="75"/>
      <c r="G63" s="75"/>
      <c r="H63" s="75">
        <v>0</v>
      </c>
      <c r="I63" s="75">
        <v>81283.4</v>
      </c>
      <c r="J63" s="75">
        <f t="shared" si="2"/>
        <v>-81283.4</v>
      </c>
    </row>
    <row r="64" spans="1:10" ht="45">
      <c r="A64" s="71" t="s">
        <v>442</v>
      </c>
      <c r="B64" s="72" t="s">
        <v>186</v>
      </c>
      <c r="C64" s="73"/>
      <c r="D64" s="73" t="s">
        <v>484</v>
      </c>
      <c r="E64" s="75"/>
      <c r="F64" s="75"/>
      <c r="G64" s="75"/>
      <c r="H64" s="75">
        <v>0</v>
      </c>
      <c r="I64" s="75">
        <f>I65</f>
        <v>9577.01</v>
      </c>
      <c r="J64" s="75">
        <f t="shared" si="2"/>
        <v>-9577.01</v>
      </c>
    </row>
    <row r="65" spans="1:10" ht="45">
      <c r="A65" s="71" t="s">
        <v>442</v>
      </c>
      <c r="B65" s="72" t="s">
        <v>186</v>
      </c>
      <c r="C65" s="73" t="s">
        <v>196</v>
      </c>
      <c r="D65" s="73" t="s">
        <v>476</v>
      </c>
      <c r="E65" s="75"/>
      <c r="F65" s="75"/>
      <c r="G65" s="75"/>
      <c r="H65" s="75">
        <v>0</v>
      </c>
      <c r="I65" s="75">
        <v>9577.01</v>
      </c>
      <c r="J65" s="75">
        <f t="shared" si="2"/>
        <v>-9577.01</v>
      </c>
    </row>
    <row r="66" spans="1:10" ht="45">
      <c r="A66" s="71" t="s">
        <v>442</v>
      </c>
      <c r="B66" s="72" t="s">
        <v>478</v>
      </c>
      <c r="C66" s="73"/>
      <c r="D66" s="73" t="s">
        <v>479</v>
      </c>
      <c r="E66" s="75"/>
      <c r="F66" s="75"/>
      <c r="G66" s="75"/>
      <c r="H66" s="75">
        <v>0</v>
      </c>
      <c r="I66" s="75">
        <v>0</v>
      </c>
      <c r="J66" s="75">
        <f t="shared" si="2"/>
        <v>0</v>
      </c>
    </row>
    <row r="67" spans="1:10" ht="12.75">
      <c r="A67" s="71" t="s">
        <v>23</v>
      </c>
      <c r="B67" s="72" t="s">
        <v>186</v>
      </c>
      <c r="C67" s="73" t="s">
        <v>156</v>
      </c>
      <c r="D67" s="74" t="s">
        <v>156</v>
      </c>
      <c r="E67" s="75"/>
      <c r="F67" s="75"/>
      <c r="G67" s="75"/>
      <c r="H67" s="75">
        <f>H68+H75</f>
        <v>24339800</v>
      </c>
      <c r="I67" s="75">
        <f>I68+I75</f>
        <v>2245430.79</v>
      </c>
      <c r="J67" s="75">
        <f t="shared" si="2"/>
        <v>22094369.21</v>
      </c>
    </row>
    <row r="68" spans="1:10" ht="12.75">
      <c r="A68" s="71" t="s">
        <v>445</v>
      </c>
      <c r="B68" s="72" t="s">
        <v>186</v>
      </c>
      <c r="C68" s="73" t="s">
        <v>157</v>
      </c>
      <c r="D68" s="74" t="s">
        <v>446</v>
      </c>
      <c r="E68" s="75"/>
      <c r="F68" s="75"/>
      <c r="G68" s="75"/>
      <c r="H68" s="75">
        <f>H69</f>
        <v>15704800</v>
      </c>
      <c r="I68" s="75">
        <f>I69</f>
        <v>2055675.85</v>
      </c>
      <c r="J68" s="75">
        <f t="shared" si="2"/>
        <v>13649124.15</v>
      </c>
    </row>
    <row r="69" spans="1:10" ht="42" customHeight="1">
      <c r="A69" s="71" t="s">
        <v>447</v>
      </c>
      <c r="B69" s="72" t="s">
        <v>186</v>
      </c>
      <c r="C69" s="73" t="s">
        <v>158</v>
      </c>
      <c r="D69" s="74" t="s">
        <v>448</v>
      </c>
      <c r="E69" s="75"/>
      <c r="F69" s="75"/>
      <c r="G69" s="75"/>
      <c r="H69" s="75">
        <v>15704800</v>
      </c>
      <c r="I69" s="75">
        <f>I70+I71+I73</f>
        <v>2055675.85</v>
      </c>
      <c r="J69" s="75">
        <f t="shared" si="2"/>
        <v>13649124.15</v>
      </c>
    </row>
    <row r="70" spans="1:10" ht="33.75">
      <c r="A70" s="71" t="s">
        <v>447</v>
      </c>
      <c r="B70" s="72" t="s">
        <v>186</v>
      </c>
      <c r="C70" s="73" t="s">
        <v>197</v>
      </c>
      <c r="D70" s="73" t="s">
        <v>449</v>
      </c>
      <c r="E70" s="75"/>
      <c r="F70" s="75"/>
      <c r="G70" s="75"/>
      <c r="H70" s="75">
        <v>0</v>
      </c>
      <c r="I70" s="75">
        <v>2053825.59</v>
      </c>
      <c r="J70" s="75">
        <f t="shared" si="2"/>
        <v>-2053825.59</v>
      </c>
    </row>
    <row r="71" spans="1:10" ht="33.75">
      <c r="A71" s="71" t="s">
        <v>447</v>
      </c>
      <c r="B71" s="72" t="s">
        <v>186</v>
      </c>
      <c r="C71" s="73"/>
      <c r="D71" s="73" t="s">
        <v>480</v>
      </c>
      <c r="E71" s="75"/>
      <c r="F71" s="75"/>
      <c r="G71" s="75"/>
      <c r="H71" s="75">
        <v>0</v>
      </c>
      <c r="I71" s="75">
        <f>I72</f>
        <v>1850.26</v>
      </c>
      <c r="J71" s="75">
        <f t="shared" si="2"/>
        <v>-1850.26</v>
      </c>
    </row>
    <row r="72" spans="1:10" ht="33.75">
      <c r="A72" s="71" t="s">
        <v>447</v>
      </c>
      <c r="B72" s="72" t="s">
        <v>186</v>
      </c>
      <c r="C72" s="73"/>
      <c r="D72" s="73" t="s">
        <v>485</v>
      </c>
      <c r="E72" s="75"/>
      <c r="F72" s="75"/>
      <c r="G72" s="75"/>
      <c r="H72" s="75">
        <v>0</v>
      </c>
      <c r="I72" s="75">
        <v>1850.26</v>
      </c>
      <c r="J72" s="75">
        <f t="shared" si="2"/>
        <v>-1850.26</v>
      </c>
    </row>
    <row r="73" spans="1:10" ht="45.75" customHeight="1">
      <c r="A73" s="71" t="s">
        <v>447</v>
      </c>
      <c r="B73" s="72" t="s">
        <v>186</v>
      </c>
      <c r="C73" s="73" t="s">
        <v>198</v>
      </c>
      <c r="D73" s="73" t="s">
        <v>450</v>
      </c>
      <c r="E73" s="75"/>
      <c r="F73" s="75"/>
      <c r="G73" s="75"/>
      <c r="H73" s="75">
        <v>0</v>
      </c>
      <c r="I73" s="75">
        <v>0</v>
      </c>
      <c r="J73" s="75">
        <f t="shared" si="2"/>
        <v>0</v>
      </c>
    </row>
    <row r="74" spans="1:10" ht="34.5" customHeight="1">
      <c r="A74" s="71" t="s">
        <v>24</v>
      </c>
      <c r="B74" s="72" t="s">
        <v>186</v>
      </c>
      <c r="C74" s="73"/>
      <c r="D74" s="73" t="s">
        <v>233</v>
      </c>
      <c r="E74" s="75"/>
      <c r="F74" s="75"/>
      <c r="G74" s="75"/>
      <c r="H74" s="75">
        <v>0</v>
      </c>
      <c r="I74" s="75">
        <v>0</v>
      </c>
      <c r="J74" s="75">
        <f t="shared" si="2"/>
        <v>0</v>
      </c>
    </row>
    <row r="75" spans="1:10" ht="17.25" customHeight="1">
      <c r="A75" s="71" t="s">
        <v>451</v>
      </c>
      <c r="B75" s="72" t="s">
        <v>186</v>
      </c>
      <c r="C75" s="73" t="s">
        <v>159</v>
      </c>
      <c r="D75" s="74" t="s">
        <v>452</v>
      </c>
      <c r="E75" s="75"/>
      <c r="F75" s="75"/>
      <c r="G75" s="75"/>
      <c r="H75" s="75">
        <f>H76</f>
        <v>8635000</v>
      </c>
      <c r="I75" s="75">
        <f>I76</f>
        <v>189754.94</v>
      </c>
      <c r="J75" s="75">
        <f t="shared" si="2"/>
        <v>8445245.06</v>
      </c>
    </row>
    <row r="76" spans="1:10" ht="36">
      <c r="A76" s="110" t="s">
        <v>453</v>
      </c>
      <c r="B76" s="72" t="s">
        <v>186</v>
      </c>
      <c r="C76" s="73" t="s">
        <v>160</v>
      </c>
      <c r="D76" s="74" t="s">
        <v>454</v>
      </c>
      <c r="E76" s="75"/>
      <c r="F76" s="75"/>
      <c r="G76" s="75"/>
      <c r="H76" s="75">
        <v>8635000</v>
      </c>
      <c r="I76" s="75">
        <f>I77+I78+I79+I80</f>
        <v>189754.94</v>
      </c>
      <c r="J76" s="75">
        <f t="shared" si="2"/>
        <v>8445245.06</v>
      </c>
    </row>
    <row r="77" spans="1:10" ht="36">
      <c r="A77" s="110" t="s">
        <v>453</v>
      </c>
      <c r="B77" s="72" t="s">
        <v>186</v>
      </c>
      <c r="C77" s="73" t="s">
        <v>199</v>
      </c>
      <c r="D77" s="73" t="s">
        <v>455</v>
      </c>
      <c r="E77" s="75"/>
      <c r="F77" s="75"/>
      <c r="G77" s="75"/>
      <c r="H77" s="75">
        <v>0</v>
      </c>
      <c r="I77" s="75">
        <v>181894.77</v>
      </c>
      <c r="J77" s="75">
        <f t="shared" si="2"/>
        <v>-181894.77</v>
      </c>
    </row>
    <row r="78" spans="1:10" ht="36">
      <c r="A78" s="110" t="s">
        <v>453</v>
      </c>
      <c r="B78" s="72" t="s">
        <v>186</v>
      </c>
      <c r="C78" s="73" t="s">
        <v>200</v>
      </c>
      <c r="D78" s="73" t="s">
        <v>477</v>
      </c>
      <c r="E78" s="75"/>
      <c r="F78" s="75"/>
      <c r="G78" s="75"/>
      <c r="H78" s="75">
        <v>0</v>
      </c>
      <c r="I78" s="75">
        <v>7860.17</v>
      </c>
      <c r="J78" s="75">
        <f t="shared" si="2"/>
        <v>-7860.17</v>
      </c>
    </row>
    <row r="79" spans="1:10" ht="36">
      <c r="A79" s="110" t="s">
        <v>453</v>
      </c>
      <c r="B79" s="72" t="s">
        <v>186</v>
      </c>
      <c r="C79" s="73"/>
      <c r="D79" s="73" t="s">
        <v>456</v>
      </c>
      <c r="E79" s="75"/>
      <c r="F79" s="75"/>
      <c r="G79" s="75"/>
      <c r="H79" s="75">
        <v>0</v>
      </c>
      <c r="I79" s="75">
        <v>0</v>
      </c>
      <c r="J79" s="75">
        <f t="shared" si="2"/>
        <v>0</v>
      </c>
    </row>
    <row r="80" spans="1:10" ht="36">
      <c r="A80" s="110" t="s">
        <v>453</v>
      </c>
      <c r="B80" s="72" t="s">
        <v>186</v>
      </c>
      <c r="C80" s="73"/>
      <c r="D80" s="73" t="s">
        <v>457</v>
      </c>
      <c r="E80" s="75"/>
      <c r="F80" s="75"/>
      <c r="G80" s="75"/>
      <c r="H80" s="75">
        <v>0</v>
      </c>
      <c r="I80" s="75">
        <v>0</v>
      </c>
      <c r="J80" s="75">
        <f t="shared" si="2"/>
        <v>0</v>
      </c>
    </row>
    <row r="81" spans="1:10" ht="33.75">
      <c r="A81" s="71" t="s">
        <v>25</v>
      </c>
      <c r="B81" s="72" t="s">
        <v>186</v>
      </c>
      <c r="C81" s="73" t="s">
        <v>161</v>
      </c>
      <c r="D81" s="74" t="s">
        <v>161</v>
      </c>
      <c r="E81" s="75"/>
      <c r="F81" s="75"/>
      <c r="G81" s="75"/>
      <c r="H81" s="75">
        <v>0</v>
      </c>
      <c r="I81" s="75">
        <f>I83</f>
        <v>0</v>
      </c>
      <c r="J81" s="75">
        <f t="shared" si="2"/>
        <v>0</v>
      </c>
    </row>
    <row r="82" spans="1:10" ht="12.75">
      <c r="A82" s="71" t="s">
        <v>26</v>
      </c>
      <c r="B82" s="72" t="s">
        <v>186</v>
      </c>
      <c r="C82" s="73" t="s">
        <v>162</v>
      </c>
      <c r="D82" s="74" t="s">
        <v>162</v>
      </c>
      <c r="E82" s="75"/>
      <c r="F82" s="75"/>
      <c r="G82" s="75"/>
      <c r="H82" s="75">
        <v>0</v>
      </c>
      <c r="I82" s="75">
        <f>I83</f>
        <v>0</v>
      </c>
      <c r="J82" s="75">
        <f t="shared" si="2"/>
        <v>0</v>
      </c>
    </row>
    <row r="83" spans="1:10" ht="22.5">
      <c r="A83" s="71" t="s">
        <v>187</v>
      </c>
      <c r="B83" s="72" t="s">
        <v>186</v>
      </c>
      <c r="C83" s="73" t="s">
        <v>163</v>
      </c>
      <c r="D83" s="74" t="s">
        <v>163</v>
      </c>
      <c r="E83" s="75"/>
      <c r="F83" s="75"/>
      <c r="G83" s="75"/>
      <c r="H83" s="75">
        <v>0</v>
      </c>
      <c r="I83" s="75">
        <f>I84</f>
        <v>0</v>
      </c>
      <c r="J83" s="75">
        <f t="shared" si="2"/>
        <v>0</v>
      </c>
    </row>
    <row r="84" spans="1:10" ht="36.75" customHeight="1">
      <c r="A84" s="71" t="s">
        <v>462</v>
      </c>
      <c r="B84" s="72" t="s">
        <v>186</v>
      </c>
      <c r="C84" s="73" t="s">
        <v>164</v>
      </c>
      <c r="D84" s="81" t="s">
        <v>458</v>
      </c>
      <c r="E84" s="75"/>
      <c r="F84" s="75"/>
      <c r="G84" s="75"/>
      <c r="H84" s="75">
        <v>0</v>
      </c>
      <c r="I84" s="75">
        <f>I85+I86</f>
        <v>0</v>
      </c>
      <c r="J84" s="75">
        <f t="shared" si="2"/>
        <v>0</v>
      </c>
    </row>
    <row r="85" spans="1:10" ht="36" customHeight="1">
      <c r="A85" s="71" t="s">
        <v>462</v>
      </c>
      <c r="B85" s="72" t="s">
        <v>186</v>
      </c>
      <c r="C85" s="73"/>
      <c r="D85" s="81" t="s">
        <v>459</v>
      </c>
      <c r="E85" s="75"/>
      <c r="F85" s="75"/>
      <c r="G85" s="75"/>
      <c r="H85" s="75">
        <v>0</v>
      </c>
      <c r="I85" s="75">
        <v>0</v>
      </c>
      <c r="J85" s="75">
        <f t="shared" si="2"/>
        <v>0</v>
      </c>
    </row>
    <row r="86" spans="1:10" ht="45">
      <c r="A86" s="71" t="s">
        <v>462</v>
      </c>
      <c r="B86" s="72" t="s">
        <v>186</v>
      </c>
      <c r="C86" s="73"/>
      <c r="D86" s="81" t="s">
        <v>460</v>
      </c>
      <c r="E86" s="75"/>
      <c r="F86" s="75"/>
      <c r="G86" s="75"/>
      <c r="H86" s="75">
        <v>0</v>
      </c>
      <c r="I86" s="75">
        <v>0</v>
      </c>
      <c r="J86" s="75">
        <f t="shared" si="2"/>
        <v>0</v>
      </c>
    </row>
    <row r="87" spans="1:10" ht="45">
      <c r="A87" s="71" t="s">
        <v>462</v>
      </c>
      <c r="B87" s="72" t="s">
        <v>186</v>
      </c>
      <c r="C87" s="73"/>
      <c r="D87" s="81" t="s">
        <v>461</v>
      </c>
      <c r="E87" s="75"/>
      <c r="F87" s="75"/>
      <c r="G87" s="75"/>
      <c r="H87" s="75">
        <v>0</v>
      </c>
      <c r="I87" s="75">
        <v>0</v>
      </c>
      <c r="J87" s="75">
        <f t="shared" si="2"/>
        <v>0</v>
      </c>
    </row>
    <row r="88" spans="1:10" ht="12.75">
      <c r="A88" s="71" t="s">
        <v>16</v>
      </c>
      <c r="B88" s="72" t="s">
        <v>186</v>
      </c>
      <c r="C88" s="73"/>
      <c r="D88" s="81" t="s">
        <v>242</v>
      </c>
      <c r="E88" s="75"/>
      <c r="F88" s="75"/>
      <c r="G88" s="75"/>
      <c r="H88" s="116">
        <f aca="true" t="shared" si="3" ref="H88:I90">H89</f>
        <v>95600</v>
      </c>
      <c r="I88" s="75">
        <f t="shared" si="3"/>
        <v>7200</v>
      </c>
      <c r="J88" s="75">
        <f t="shared" si="2"/>
        <v>88400</v>
      </c>
    </row>
    <row r="89" spans="1:10" ht="12.75">
      <c r="A89" s="71" t="s">
        <v>143</v>
      </c>
      <c r="B89" s="72" t="s">
        <v>186</v>
      </c>
      <c r="C89" s="73"/>
      <c r="D89" s="74" t="s">
        <v>243</v>
      </c>
      <c r="E89" s="75"/>
      <c r="F89" s="75"/>
      <c r="G89" s="75"/>
      <c r="H89" s="116">
        <f t="shared" si="3"/>
        <v>95600</v>
      </c>
      <c r="I89" s="75">
        <f t="shared" si="3"/>
        <v>7200</v>
      </c>
      <c r="J89" s="75">
        <f t="shared" si="2"/>
        <v>88400</v>
      </c>
    </row>
    <row r="90" spans="1:10" ht="33.75">
      <c r="A90" s="71" t="s">
        <v>244</v>
      </c>
      <c r="B90" s="72" t="s">
        <v>186</v>
      </c>
      <c r="C90" s="73"/>
      <c r="D90" s="74" t="s">
        <v>368</v>
      </c>
      <c r="E90" s="75"/>
      <c r="F90" s="75"/>
      <c r="G90" s="75"/>
      <c r="H90" s="116">
        <f t="shared" si="3"/>
        <v>95600</v>
      </c>
      <c r="I90" s="75">
        <f t="shared" si="3"/>
        <v>7200</v>
      </c>
      <c r="J90" s="75">
        <f t="shared" si="2"/>
        <v>88400</v>
      </c>
    </row>
    <row r="91" spans="1:10" ht="45">
      <c r="A91" s="71" t="s">
        <v>245</v>
      </c>
      <c r="B91" s="72" t="s">
        <v>186</v>
      </c>
      <c r="C91" s="73"/>
      <c r="D91" s="74" t="s">
        <v>367</v>
      </c>
      <c r="E91" s="75"/>
      <c r="F91" s="75"/>
      <c r="G91" s="75"/>
      <c r="H91" s="116">
        <v>95600</v>
      </c>
      <c r="I91" s="75">
        <v>7200</v>
      </c>
      <c r="J91" s="75">
        <f t="shared" si="2"/>
        <v>88400</v>
      </c>
    </row>
    <row r="92" spans="1:10" ht="33.75">
      <c r="A92" s="71" t="s">
        <v>27</v>
      </c>
      <c r="B92" s="72" t="s">
        <v>186</v>
      </c>
      <c r="C92" s="73" t="s">
        <v>165</v>
      </c>
      <c r="D92" s="74" t="s">
        <v>165</v>
      </c>
      <c r="E92" s="75"/>
      <c r="F92" s="75"/>
      <c r="G92" s="75"/>
      <c r="H92" s="116">
        <f aca="true" t="shared" si="4" ref="H92:I94">H93</f>
        <v>7200500</v>
      </c>
      <c r="I92" s="75">
        <f t="shared" si="4"/>
        <v>212772.86</v>
      </c>
      <c r="J92" s="75">
        <f t="shared" si="2"/>
        <v>6987727.14</v>
      </c>
    </row>
    <row r="93" spans="1:10" ht="78.75">
      <c r="A93" s="71" t="s">
        <v>126</v>
      </c>
      <c r="B93" s="72" t="s">
        <v>186</v>
      </c>
      <c r="C93" s="73" t="s">
        <v>166</v>
      </c>
      <c r="D93" s="74" t="s">
        <v>166</v>
      </c>
      <c r="E93" s="75"/>
      <c r="F93" s="75"/>
      <c r="G93" s="75"/>
      <c r="H93" s="116">
        <f t="shared" si="4"/>
        <v>7200500</v>
      </c>
      <c r="I93" s="75">
        <f t="shared" si="4"/>
        <v>212772.86</v>
      </c>
      <c r="J93" s="75">
        <f t="shared" si="2"/>
        <v>6987727.14</v>
      </c>
    </row>
    <row r="94" spans="1:10" ht="67.5">
      <c r="A94" s="71" t="s">
        <v>28</v>
      </c>
      <c r="B94" s="72" t="s">
        <v>186</v>
      </c>
      <c r="C94" s="73" t="s">
        <v>167</v>
      </c>
      <c r="D94" s="74" t="s">
        <v>167</v>
      </c>
      <c r="E94" s="75"/>
      <c r="F94" s="75"/>
      <c r="G94" s="75"/>
      <c r="H94" s="116">
        <f t="shared" si="4"/>
        <v>7200500</v>
      </c>
      <c r="I94" s="75">
        <f>I95</f>
        <v>212772.86</v>
      </c>
      <c r="J94" s="75">
        <f t="shared" si="2"/>
        <v>6987727.14</v>
      </c>
    </row>
    <row r="95" spans="1:10" ht="78.75">
      <c r="A95" s="71" t="s">
        <v>29</v>
      </c>
      <c r="B95" s="72" t="s">
        <v>186</v>
      </c>
      <c r="C95" s="73" t="s">
        <v>168</v>
      </c>
      <c r="D95" s="81" t="s">
        <v>463</v>
      </c>
      <c r="E95" s="75"/>
      <c r="F95" s="75"/>
      <c r="G95" s="75"/>
      <c r="H95" s="116">
        <v>7200500</v>
      </c>
      <c r="I95" s="75">
        <v>212772.86</v>
      </c>
      <c r="J95" s="75">
        <f t="shared" si="2"/>
        <v>6987727.14</v>
      </c>
    </row>
    <row r="96" spans="1:10" ht="12.75" hidden="1">
      <c r="A96" s="71" t="s">
        <v>16</v>
      </c>
      <c r="B96" s="72" t="s">
        <v>186</v>
      </c>
      <c r="C96" s="73"/>
      <c r="D96" s="81" t="s">
        <v>256</v>
      </c>
      <c r="E96" s="75"/>
      <c r="F96" s="75"/>
      <c r="G96" s="75"/>
      <c r="H96" s="116">
        <v>0</v>
      </c>
      <c r="I96" s="75">
        <f>I97</f>
        <v>0</v>
      </c>
      <c r="J96" s="75">
        <f t="shared" si="2"/>
        <v>0</v>
      </c>
    </row>
    <row r="97" spans="1:10" ht="12.75" hidden="1">
      <c r="A97" s="71" t="s">
        <v>143</v>
      </c>
      <c r="B97" s="72" t="s">
        <v>186</v>
      </c>
      <c r="C97" s="73"/>
      <c r="D97" s="81" t="s">
        <v>257</v>
      </c>
      <c r="E97" s="75"/>
      <c r="F97" s="75"/>
      <c r="G97" s="75"/>
      <c r="H97" s="116">
        <v>0</v>
      </c>
      <c r="I97" s="75">
        <f>I98</f>
        <v>0</v>
      </c>
      <c r="J97" s="75">
        <f t="shared" si="2"/>
        <v>0</v>
      </c>
    </row>
    <row r="98" spans="1:10" ht="33.75" hidden="1">
      <c r="A98" s="87" t="s">
        <v>254</v>
      </c>
      <c r="B98" s="72" t="s">
        <v>186</v>
      </c>
      <c r="C98" s="73"/>
      <c r="D98" s="81" t="s">
        <v>259</v>
      </c>
      <c r="E98" s="75"/>
      <c r="F98" s="75"/>
      <c r="G98" s="75"/>
      <c r="H98" s="116">
        <v>0</v>
      </c>
      <c r="I98" s="75">
        <f>I99</f>
        <v>0</v>
      </c>
      <c r="J98" s="75">
        <f t="shared" si="2"/>
        <v>0</v>
      </c>
    </row>
    <row r="99" spans="1:10" ht="45" hidden="1">
      <c r="A99" s="87" t="s">
        <v>255</v>
      </c>
      <c r="B99" s="72" t="s">
        <v>186</v>
      </c>
      <c r="C99" s="73"/>
      <c r="D99" s="81" t="s">
        <v>258</v>
      </c>
      <c r="E99" s="75"/>
      <c r="F99" s="75"/>
      <c r="G99" s="75"/>
      <c r="H99" s="116">
        <v>0</v>
      </c>
      <c r="I99" s="75">
        <v>0</v>
      </c>
      <c r="J99" s="75">
        <f t="shared" si="2"/>
        <v>0</v>
      </c>
    </row>
    <row r="100" spans="1:10" ht="12.75">
      <c r="A100" s="71" t="s">
        <v>16</v>
      </c>
      <c r="B100" s="72" t="s">
        <v>186</v>
      </c>
      <c r="C100" s="73"/>
      <c r="D100" s="81" t="s">
        <v>405</v>
      </c>
      <c r="E100" s="75"/>
      <c r="F100" s="75"/>
      <c r="G100" s="75"/>
      <c r="H100" s="116">
        <v>0</v>
      </c>
      <c r="I100" s="75">
        <f>I101</f>
        <v>15000</v>
      </c>
      <c r="J100" s="75">
        <f t="shared" si="2"/>
        <v>-15000</v>
      </c>
    </row>
    <row r="101" spans="1:10" ht="12.75">
      <c r="A101" s="71" t="s">
        <v>143</v>
      </c>
      <c r="B101" s="72" t="s">
        <v>186</v>
      </c>
      <c r="C101" s="73"/>
      <c r="D101" s="74" t="s">
        <v>406</v>
      </c>
      <c r="E101" s="75"/>
      <c r="F101" s="75"/>
      <c r="G101" s="75"/>
      <c r="H101" s="116">
        <v>0</v>
      </c>
      <c r="I101" s="75">
        <f>I102</f>
        <v>15000</v>
      </c>
      <c r="J101" s="75">
        <f t="shared" si="2"/>
        <v>-15000</v>
      </c>
    </row>
    <row r="102" spans="1:10" ht="33.75">
      <c r="A102" s="71" t="s">
        <v>244</v>
      </c>
      <c r="B102" s="72" t="s">
        <v>186</v>
      </c>
      <c r="C102" s="73"/>
      <c r="D102" s="74" t="s">
        <v>407</v>
      </c>
      <c r="E102" s="75"/>
      <c r="F102" s="75"/>
      <c r="G102" s="75"/>
      <c r="H102" s="116">
        <v>0</v>
      </c>
      <c r="I102" s="75">
        <f>I103</f>
        <v>15000</v>
      </c>
      <c r="J102" s="75">
        <f t="shared" si="2"/>
        <v>-15000</v>
      </c>
    </row>
    <row r="103" spans="1:10" ht="45">
      <c r="A103" s="71" t="s">
        <v>245</v>
      </c>
      <c r="B103" s="72" t="s">
        <v>186</v>
      </c>
      <c r="C103" s="73"/>
      <c r="D103" s="74" t="s">
        <v>408</v>
      </c>
      <c r="E103" s="75"/>
      <c r="F103" s="75"/>
      <c r="G103" s="75"/>
      <c r="H103" s="116">
        <v>0</v>
      </c>
      <c r="I103" s="75">
        <v>15000</v>
      </c>
      <c r="J103" s="75">
        <f t="shared" si="2"/>
        <v>-15000</v>
      </c>
    </row>
    <row r="104" spans="1:10" ht="12.75">
      <c r="A104" s="71" t="s">
        <v>16</v>
      </c>
      <c r="B104" s="72" t="s">
        <v>186</v>
      </c>
      <c r="C104" s="73"/>
      <c r="D104" s="81" t="s">
        <v>234</v>
      </c>
      <c r="E104" s="75"/>
      <c r="F104" s="75"/>
      <c r="G104" s="75"/>
      <c r="H104" s="116">
        <f aca="true" t="shared" si="5" ref="H104:I107">H105</f>
        <v>465900</v>
      </c>
      <c r="I104" s="75">
        <f t="shared" si="5"/>
        <v>87110.27</v>
      </c>
      <c r="J104" s="75">
        <f t="shared" si="2"/>
        <v>378789.73</v>
      </c>
    </row>
    <row r="105" spans="1:10" ht="22.5">
      <c r="A105" s="71" t="s">
        <v>32</v>
      </c>
      <c r="B105" s="72" t="s">
        <v>186</v>
      </c>
      <c r="C105" s="73" t="s">
        <v>174</v>
      </c>
      <c r="D105" s="74" t="s">
        <v>174</v>
      </c>
      <c r="E105" s="75"/>
      <c r="F105" s="75"/>
      <c r="G105" s="75"/>
      <c r="H105" s="75">
        <f t="shared" si="5"/>
        <v>465900</v>
      </c>
      <c r="I105" s="75">
        <f t="shared" si="5"/>
        <v>87110.27</v>
      </c>
      <c r="J105" s="75">
        <f aca="true" t="shared" si="6" ref="J105:J118">H105-I105</f>
        <v>378789.73</v>
      </c>
    </row>
    <row r="106" spans="1:10" ht="56.25">
      <c r="A106" s="71" t="s">
        <v>129</v>
      </c>
      <c r="B106" s="72" t="s">
        <v>186</v>
      </c>
      <c r="C106" s="73" t="s">
        <v>175</v>
      </c>
      <c r="D106" s="74" t="s">
        <v>175</v>
      </c>
      <c r="E106" s="75"/>
      <c r="F106" s="75"/>
      <c r="G106" s="75"/>
      <c r="H106" s="75">
        <f t="shared" si="5"/>
        <v>465900</v>
      </c>
      <c r="I106" s="75">
        <f t="shared" si="5"/>
        <v>87110.27</v>
      </c>
      <c r="J106" s="75">
        <f t="shared" si="6"/>
        <v>378789.73</v>
      </c>
    </row>
    <row r="107" spans="1:10" ht="33.75">
      <c r="A107" s="71" t="s">
        <v>33</v>
      </c>
      <c r="B107" s="72" t="s">
        <v>186</v>
      </c>
      <c r="C107" s="73" t="s">
        <v>176</v>
      </c>
      <c r="D107" s="74" t="s">
        <v>176</v>
      </c>
      <c r="E107" s="75"/>
      <c r="F107" s="75"/>
      <c r="G107" s="75"/>
      <c r="H107" s="75">
        <f t="shared" si="5"/>
        <v>465900</v>
      </c>
      <c r="I107" s="75">
        <f t="shared" si="5"/>
        <v>87110.27</v>
      </c>
      <c r="J107" s="75">
        <f t="shared" si="6"/>
        <v>378789.73</v>
      </c>
    </row>
    <row r="108" spans="1:10" ht="45">
      <c r="A108" s="71" t="s">
        <v>34</v>
      </c>
      <c r="B108" s="72" t="s">
        <v>186</v>
      </c>
      <c r="C108" s="73" t="s">
        <v>177</v>
      </c>
      <c r="D108" s="74" t="s">
        <v>464</v>
      </c>
      <c r="E108" s="75"/>
      <c r="F108" s="75"/>
      <c r="G108" s="75"/>
      <c r="H108" s="75">
        <v>465900</v>
      </c>
      <c r="I108" s="75">
        <v>87110.27</v>
      </c>
      <c r="J108" s="75">
        <f t="shared" si="6"/>
        <v>378789.73</v>
      </c>
    </row>
    <row r="109" spans="1:10" ht="12.75">
      <c r="A109" s="71" t="s">
        <v>16</v>
      </c>
      <c r="B109" s="72" t="s">
        <v>186</v>
      </c>
      <c r="C109" s="73"/>
      <c r="D109" s="74" t="s">
        <v>235</v>
      </c>
      <c r="E109" s="75"/>
      <c r="F109" s="75"/>
      <c r="G109" s="75"/>
      <c r="H109" s="116">
        <f>H116+H132+H110</f>
        <v>3465000</v>
      </c>
      <c r="I109" s="75">
        <f>I116+I132+I110+I128</f>
        <v>202395.03</v>
      </c>
      <c r="J109" s="75">
        <f t="shared" si="6"/>
        <v>3262604.97</v>
      </c>
    </row>
    <row r="110" spans="1:10" ht="12.75">
      <c r="A110" s="71" t="s">
        <v>16</v>
      </c>
      <c r="B110" s="72" t="s">
        <v>186</v>
      </c>
      <c r="C110" s="73"/>
      <c r="D110" s="74" t="s">
        <v>235</v>
      </c>
      <c r="E110" s="75"/>
      <c r="F110" s="75"/>
      <c r="G110" s="75"/>
      <c r="H110" s="75">
        <f aca="true" t="shared" si="7" ref="H110:I112">H111</f>
        <v>0</v>
      </c>
      <c r="I110" s="75">
        <f t="shared" si="7"/>
        <v>0</v>
      </c>
      <c r="J110" s="75">
        <f>H110-I110</f>
        <v>0</v>
      </c>
    </row>
    <row r="111" spans="1:10" ht="12.75">
      <c r="A111" s="71" t="s">
        <v>498</v>
      </c>
      <c r="B111" s="72" t="s">
        <v>186</v>
      </c>
      <c r="C111" s="73"/>
      <c r="D111" s="74" t="s">
        <v>501</v>
      </c>
      <c r="E111" s="75"/>
      <c r="F111" s="75"/>
      <c r="G111" s="75"/>
      <c r="H111" s="75">
        <f t="shared" si="7"/>
        <v>0</v>
      </c>
      <c r="I111" s="75">
        <f t="shared" si="7"/>
        <v>0</v>
      </c>
      <c r="J111" s="75">
        <f>H111-I111</f>
        <v>0</v>
      </c>
    </row>
    <row r="112" spans="1:10" ht="33.75">
      <c r="A112" s="71" t="s">
        <v>500</v>
      </c>
      <c r="B112" s="72" t="s">
        <v>186</v>
      </c>
      <c r="C112" s="73"/>
      <c r="D112" s="74" t="s">
        <v>503</v>
      </c>
      <c r="E112" s="75"/>
      <c r="F112" s="75"/>
      <c r="G112" s="75"/>
      <c r="H112" s="75">
        <f t="shared" si="7"/>
        <v>0</v>
      </c>
      <c r="I112" s="75">
        <f t="shared" si="7"/>
        <v>0</v>
      </c>
      <c r="J112" s="75">
        <f>H112-I112</f>
        <v>0</v>
      </c>
    </row>
    <row r="113" spans="1:10" ht="84">
      <c r="A113" s="129" t="s">
        <v>499</v>
      </c>
      <c r="B113" s="72" t="s">
        <v>186</v>
      </c>
      <c r="C113" s="73"/>
      <c r="D113" s="74" t="s">
        <v>502</v>
      </c>
      <c r="E113" s="75"/>
      <c r="F113" s="75"/>
      <c r="G113" s="75"/>
      <c r="H113" s="75">
        <f>H115</f>
        <v>0</v>
      </c>
      <c r="I113" s="75">
        <f>I115+I114</f>
        <v>0</v>
      </c>
      <c r="J113" s="75">
        <f>H113-I113</f>
        <v>0</v>
      </c>
    </row>
    <row r="114" spans="1:10" ht="84">
      <c r="A114" s="129" t="s">
        <v>499</v>
      </c>
      <c r="B114" s="72" t="s">
        <v>186</v>
      </c>
      <c r="C114" s="73"/>
      <c r="D114" s="74" t="s">
        <v>805</v>
      </c>
      <c r="E114" s="75"/>
      <c r="F114" s="75"/>
      <c r="G114" s="75"/>
      <c r="H114" s="75"/>
      <c r="I114" s="75">
        <v>3200</v>
      </c>
      <c r="J114" s="75"/>
    </row>
    <row r="115" spans="1:10" ht="84">
      <c r="A115" s="129" t="s">
        <v>499</v>
      </c>
      <c r="B115" s="72" t="s">
        <v>186</v>
      </c>
      <c r="C115" s="73"/>
      <c r="D115" s="74" t="s">
        <v>504</v>
      </c>
      <c r="E115" s="75"/>
      <c r="F115" s="75"/>
      <c r="G115" s="75"/>
      <c r="H115" s="75">
        <v>0</v>
      </c>
      <c r="I115" s="75">
        <v>-3200</v>
      </c>
      <c r="J115" s="75">
        <f>H115-I115</f>
        <v>3200</v>
      </c>
    </row>
    <row r="116" spans="1:10" ht="33.75">
      <c r="A116" s="71" t="s">
        <v>27</v>
      </c>
      <c r="B116" s="72" t="s">
        <v>186</v>
      </c>
      <c r="C116" s="73"/>
      <c r="D116" s="74" t="s">
        <v>236</v>
      </c>
      <c r="E116" s="75"/>
      <c r="F116" s="75"/>
      <c r="G116" s="75"/>
      <c r="H116" s="75">
        <f>H119+H123+H125+H117</f>
        <v>3465000</v>
      </c>
      <c r="I116" s="75">
        <f>I119+I123+I125+I117</f>
        <v>202395.03</v>
      </c>
      <c r="J116" s="75">
        <f t="shared" si="6"/>
        <v>3262604.97</v>
      </c>
    </row>
    <row r="117" spans="1:10" ht="73.5" customHeight="1">
      <c r="A117" s="71" t="s">
        <v>497</v>
      </c>
      <c r="B117" s="72" t="s">
        <v>186</v>
      </c>
      <c r="C117" s="73"/>
      <c r="D117" s="74" t="s">
        <v>495</v>
      </c>
      <c r="E117" s="75"/>
      <c r="F117" s="75"/>
      <c r="G117" s="75"/>
      <c r="H117" s="75">
        <f>H118</f>
        <v>0</v>
      </c>
      <c r="I117" s="75">
        <f>I118</f>
        <v>0</v>
      </c>
      <c r="J117" s="75">
        <f t="shared" si="6"/>
        <v>0</v>
      </c>
    </row>
    <row r="118" spans="1:10" ht="65.25" customHeight="1">
      <c r="A118" s="126" t="s">
        <v>496</v>
      </c>
      <c r="B118" s="127" t="s">
        <v>186</v>
      </c>
      <c r="C118" s="128"/>
      <c r="D118" s="81" t="s">
        <v>486</v>
      </c>
      <c r="E118" s="98"/>
      <c r="F118" s="98"/>
      <c r="G118" s="98"/>
      <c r="H118" s="98">
        <v>0</v>
      </c>
      <c r="I118" s="98">
        <v>0</v>
      </c>
      <c r="J118" s="98">
        <f t="shared" si="6"/>
        <v>0</v>
      </c>
    </row>
    <row r="119" spans="1:10" ht="78.75">
      <c r="A119" s="71" t="s">
        <v>131</v>
      </c>
      <c r="B119" s="72" t="s">
        <v>186</v>
      </c>
      <c r="C119" s="73"/>
      <c r="D119" s="74" t="s">
        <v>237</v>
      </c>
      <c r="E119" s="75"/>
      <c r="F119" s="75"/>
      <c r="G119" s="75"/>
      <c r="H119" s="75">
        <f>H120</f>
        <v>129400</v>
      </c>
      <c r="I119" s="75">
        <f>I120</f>
        <v>20441.18</v>
      </c>
      <c r="J119" s="75">
        <f t="shared" si="2"/>
        <v>108958.82</v>
      </c>
    </row>
    <row r="120" spans="1:10" ht="78.75">
      <c r="A120" s="71" t="s">
        <v>466</v>
      </c>
      <c r="B120" s="72" t="s">
        <v>186</v>
      </c>
      <c r="C120" s="73"/>
      <c r="D120" s="74" t="s">
        <v>465</v>
      </c>
      <c r="E120" s="75"/>
      <c r="F120" s="75"/>
      <c r="G120" s="75"/>
      <c r="H120" s="75">
        <v>129400</v>
      </c>
      <c r="I120" s="75">
        <v>20441.18</v>
      </c>
      <c r="J120" s="75">
        <f t="shared" si="2"/>
        <v>108958.82</v>
      </c>
    </row>
    <row r="121" spans="1:10" ht="0.75" customHeight="1">
      <c r="A121" s="71" t="s">
        <v>127</v>
      </c>
      <c r="B121" s="72" t="s">
        <v>186</v>
      </c>
      <c r="C121" s="73" t="s">
        <v>169</v>
      </c>
      <c r="D121" s="74" t="s">
        <v>169</v>
      </c>
      <c r="E121" s="75"/>
      <c r="F121" s="75"/>
      <c r="G121" s="75"/>
      <c r="H121" s="75">
        <v>0</v>
      </c>
      <c r="I121" s="75">
        <v>0</v>
      </c>
      <c r="J121" s="75">
        <f t="shared" si="2"/>
        <v>0</v>
      </c>
    </row>
    <row r="122" spans="1:10" ht="67.5" hidden="1">
      <c r="A122" s="71" t="s">
        <v>128</v>
      </c>
      <c r="B122" s="72" t="s">
        <v>186</v>
      </c>
      <c r="C122" s="73" t="s">
        <v>170</v>
      </c>
      <c r="D122" s="74" t="s">
        <v>170</v>
      </c>
      <c r="E122" s="75"/>
      <c r="F122" s="75"/>
      <c r="G122" s="75"/>
      <c r="H122" s="75">
        <v>0</v>
      </c>
      <c r="I122" s="75">
        <v>0</v>
      </c>
      <c r="J122" s="75">
        <f t="shared" si="2"/>
        <v>0</v>
      </c>
    </row>
    <row r="123" spans="1:10" ht="45">
      <c r="A123" s="88" t="s">
        <v>205</v>
      </c>
      <c r="B123" s="89" t="s">
        <v>186</v>
      </c>
      <c r="C123" s="73" t="s">
        <v>170</v>
      </c>
      <c r="D123" s="73" t="s">
        <v>238</v>
      </c>
      <c r="E123" s="75"/>
      <c r="F123" s="75"/>
      <c r="G123" s="75"/>
      <c r="H123" s="75">
        <f>H124</f>
        <v>3305600</v>
      </c>
      <c r="I123" s="75">
        <f>I124</f>
        <v>181953.85</v>
      </c>
      <c r="J123" s="75">
        <f t="shared" si="2"/>
        <v>3123646.15</v>
      </c>
    </row>
    <row r="124" spans="1:10" ht="33.75">
      <c r="A124" s="87" t="s">
        <v>468</v>
      </c>
      <c r="B124" s="72" t="s">
        <v>186</v>
      </c>
      <c r="C124" s="73" t="s">
        <v>170</v>
      </c>
      <c r="D124" s="73" t="s">
        <v>467</v>
      </c>
      <c r="E124" s="75"/>
      <c r="F124" s="75"/>
      <c r="G124" s="75"/>
      <c r="H124" s="75">
        <v>3305600</v>
      </c>
      <c r="I124" s="75">
        <v>181953.85</v>
      </c>
      <c r="J124" s="75">
        <f t="shared" si="2"/>
        <v>3123646.15</v>
      </c>
    </row>
    <row r="125" spans="1:10" ht="22.5">
      <c r="A125" s="71" t="s">
        <v>30</v>
      </c>
      <c r="B125" s="72" t="s">
        <v>186</v>
      </c>
      <c r="C125" s="73" t="s">
        <v>171</v>
      </c>
      <c r="D125" s="74" t="s">
        <v>171</v>
      </c>
      <c r="E125" s="75"/>
      <c r="F125" s="75"/>
      <c r="G125" s="75"/>
      <c r="H125" s="75">
        <f>H126</f>
        <v>30000</v>
      </c>
      <c r="I125" s="75">
        <f>I126</f>
        <v>0</v>
      </c>
      <c r="J125" s="75">
        <f t="shared" si="2"/>
        <v>30000</v>
      </c>
    </row>
    <row r="126" spans="1:10" ht="45">
      <c r="A126" s="71" t="s">
        <v>31</v>
      </c>
      <c r="B126" s="72" t="s">
        <v>186</v>
      </c>
      <c r="C126" s="73" t="s">
        <v>172</v>
      </c>
      <c r="D126" s="74" t="s">
        <v>172</v>
      </c>
      <c r="E126" s="75"/>
      <c r="F126" s="75"/>
      <c r="G126" s="75"/>
      <c r="H126" s="75">
        <f>H127</f>
        <v>30000</v>
      </c>
      <c r="I126" s="75">
        <f>I127</f>
        <v>0</v>
      </c>
      <c r="J126" s="75">
        <f t="shared" si="2"/>
        <v>30000</v>
      </c>
    </row>
    <row r="127" spans="1:10" ht="56.25">
      <c r="A127" s="71" t="s">
        <v>469</v>
      </c>
      <c r="B127" s="72" t="s">
        <v>186</v>
      </c>
      <c r="C127" s="73" t="s">
        <v>173</v>
      </c>
      <c r="D127" s="74" t="s">
        <v>470</v>
      </c>
      <c r="E127" s="75"/>
      <c r="F127" s="75"/>
      <c r="G127" s="75"/>
      <c r="H127" s="75">
        <v>30000</v>
      </c>
      <c r="I127" s="75">
        <v>0</v>
      </c>
      <c r="J127" s="75">
        <f t="shared" si="2"/>
        <v>30000</v>
      </c>
    </row>
    <row r="128" spans="1:10" ht="33.75">
      <c r="A128" s="71" t="s">
        <v>505</v>
      </c>
      <c r="B128" s="72" t="s">
        <v>186</v>
      </c>
      <c r="C128" s="73"/>
      <c r="D128" s="74" t="s">
        <v>509</v>
      </c>
      <c r="E128" s="75"/>
      <c r="F128" s="75"/>
      <c r="G128" s="75"/>
      <c r="H128" s="75">
        <v>0</v>
      </c>
      <c r="I128" s="75">
        <f>I129</f>
        <v>0</v>
      </c>
      <c r="J128" s="75">
        <f t="shared" si="2"/>
        <v>0</v>
      </c>
    </row>
    <row r="129" spans="1:10" ht="12.75">
      <c r="A129" s="71" t="s">
        <v>506</v>
      </c>
      <c r="B129" s="72" t="s">
        <v>186</v>
      </c>
      <c r="C129" s="73"/>
      <c r="D129" s="74" t="s">
        <v>510</v>
      </c>
      <c r="E129" s="75"/>
      <c r="F129" s="75"/>
      <c r="G129" s="75"/>
      <c r="H129" s="75">
        <v>0</v>
      </c>
      <c r="I129" s="75">
        <f>I130</f>
        <v>0</v>
      </c>
      <c r="J129" s="75">
        <f t="shared" si="2"/>
        <v>0</v>
      </c>
    </row>
    <row r="130" spans="1:10" ht="22.5">
      <c r="A130" s="71" t="s">
        <v>507</v>
      </c>
      <c r="B130" s="72" t="s">
        <v>186</v>
      </c>
      <c r="C130" s="73"/>
      <c r="D130" s="74" t="s">
        <v>511</v>
      </c>
      <c r="E130" s="75"/>
      <c r="F130" s="75"/>
      <c r="G130" s="75"/>
      <c r="H130" s="75">
        <v>0</v>
      </c>
      <c r="I130" s="75">
        <f>I131</f>
        <v>0</v>
      </c>
      <c r="J130" s="75">
        <f t="shared" si="2"/>
        <v>0</v>
      </c>
    </row>
    <row r="131" spans="1:10" ht="22.5">
      <c r="A131" s="71" t="s">
        <v>508</v>
      </c>
      <c r="B131" s="72" t="s">
        <v>186</v>
      </c>
      <c r="C131" s="73"/>
      <c r="D131" s="74" t="s">
        <v>512</v>
      </c>
      <c r="E131" s="75"/>
      <c r="F131" s="75"/>
      <c r="G131" s="75"/>
      <c r="H131" s="75">
        <v>0</v>
      </c>
      <c r="I131" s="75">
        <v>0</v>
      </c>
      <c r="J131" s="75">
        <f t="shared" si="2"/>
        <v>0</v>
      </c>
    </row>
    <row r="132" spans="1:10" ht="12.75">
      <c r="A132" s="71" t="s">
        <v>143</v>
      </c>
      <c r="B132" s="72" t="s">
        <v>186</v>
      </c>
      <c r="C132" s="73"/>
      <c r="D132" s="74" t="s">
        <v>239</v>
      </c>
      <c r="E132" s="75"/>
      <c r="F132" s="75"/>
      <c r="G132" s="75"/>
      <c r="H132" s="75">
        <v>0</v>
      </c>
      <c r="I132" s="75">
        <f>I133+I135</f>
        <v>0</v>
      </c>
      <c r="J132" s="75">
        <f t="shared" si="2"/>
        <v>0</v>
      </c>
    </row>
    <row r="133" spans="1:10" ht="36.75" customHeight="1">
      <c r="A133" s="90" t="s">
        <v>206</v>
      </c>
      <c r="B133" s="72" t="s">
        <v>186</v>
      </c>
      <c r="C133" s="73"/>
      <c r="D133" s="74" t="s">
        <v>240</v>
      </c>
      <c r="E133" s="75"/>
      <c r="F133" s="75"/>
      <c r="G133" s="75"/>
      <c r="H133" s="75">
        <f>H134</f>
        <v>0</v>
      </c>
      <c r="I133" s="75">
        <f>I134</f>
        <v>0</v>
      </c>
      <c r="J133" s="75">
        <f t="shared" si="2"/>
        <v>0</v>
      </c>
    </row>
    <row r="134" spans="1:10" ht="48.75" customHeight="1">
      <c r="A134" s="90" t="s">
        <v>207</v>
      </c>
      <c r="B134" s="72" t="s">
        <v>186</v>
      </c>
      <c r="C134" s="73"/>
      <c r="D134" s="74" t="s">
        <v>514</v>
      </c>
      <c r="E134" s="75"/>
      <c r="F134" s="75"/>
      <c r="G134" s="75"/>
      <c r="H134" s="75">
        <v>0</v>
      </c>
      <c r="I134" s="75">
        <v>0</v>
      </c>
      <c r="J134" s="75">
        <f t="shared" si="2"/>
        <v>0</v>
      </c>
    </row>
    <row r="135" spans="1:10" ht="75.75" customHeight="1">
      <c r="A135" s="90" t="s">
        <v>516</v>
      </c>
      <c r="B135" s="72" t="s">
        <v>186</v>
      </c>
      <c r="C135" s="73"/>
      <c r="D135" s="74" t="s">
        <v>515</v>
      </c>
      <c r="E135" s="75"/>
      <c r="F135" s="75"/>
      <c r="G135" s="75"/>
      <c r="H135" s="75">
        <v>0</v>
      </c>
      <c r="I135" s="75">
        <v>0</v>
      </c>
      <c r="J135" s="75">
        <f t="shared" si="2"/>
        <v>0</v>
      </c>
    </row>
    <row r="136" spans="1:10" ht="18.75" customHeight="1">
      <c r="A136" s="90" t="s">
        <v>409</v>
      </c>
      <c r="B136" s="72" t="s">
        <v>186</v>
      </c>
      <c r="C136" s="73"/>
      <c r="D136" s="74" t="s">
        <v>410</v>
      </c>
      <c r="E136" s="75"/>
      <c r="F136" s="75"/>
      <c r="G136" s="75"/>
      <c r="H136" s="75">
        <f>H137</f>
        <v>0</v>
      </c>
      <c r="I136" s="75">
        <f>I137</f>
        <v>0</v>
      </c>
      <c r="J136" s="75">
        <f t="shared" si="2"/>
        <v>0</v>
      </c>
    </row>
    <row r="137" spans="1:10" ht="18.75" customHeight="1">
      <c r="A137" s="90" t="s">
        <v>517</v>
      </c>
      <c r="B137" s="72" t="s">
        <v>186</v>
      </c>
      <c r="C137" s="73"/>
      <c r="D137" s="74" t="s">
        <v>518</v>
      </c>
      <c r="E137" s="75"/>
      <c r="F137" s="75"/>
      <c r="G137" s="75"/>
      <c r="H137" s="75">
        <f>H138</f>
        <v>0</v>
      </c>
      <c r="I137" s="75">
        <f>I138</f>
        <v>0</v>
      </c>
      <c r="J137" s="75">
        <f t="shared" si="2"/>
        <v>0</v>
      </c>
    </row>
    <row r="138" spans="1:10" ht="24.75" customHeight="1">
      <c r="A138" s="90" t="s">
        <v>519</v>
      </c>
      <c r="B138" s="72" t="s">
        <v>186</v>
      </c>
      <c r="C138" s="73"/>
      <c r="D138" s="74" t="s">
        <v>520</v>
      </c>
      <c r="E138" s="75"/>
      <c r="F138" s="75"/>
      <c r="G138" s="75"/>
      <c r="H138" s="75"/>
      <c r="I138" s="75">
        <v>0</v>
      </c>
      <c r="J138" s="75">
        <f t="shared" si="2"/>
        <v>0</v>
      </c>
    </row>
    <row r="139" spans="1:10" ht="13.5" customHeight="1">
      <c r="A139" s="71" t="s">
        <v>35</v>
      </c>
      <c r="B139" s="72" t="s">
        <v>186</v>
      </c>
      <c r="C139" s="73" t="s">
        <v>178</v>
      </c>
      <c r="D139" s="74" t="s">
        <v>178</v>
      </c>
      <c r="E139" s="75"/>
      <c r="F139" s="75"/>
      <c r="G139" s="75"/>
      <c r="H139" s="75">
        <f>H140</f>
        <v>23530200</v>
      </c>
      <c r="I139" s="75">
        <f>I140</f>
        <v>23530200</v>
      </c>
      <c r="J139" s="75">
        <f t="shared" si="2"/>
        <v>0</v>
      </c>
    </row>
    <row r="140" spans="1:10" ht="33.75">
      <c r="A140" s="71" t="s">
        <v>36</v>
      </c>
      <c r="B140" s="72" t="s">
        <v>186</v>
      </c>
      <c r="C140" s="73" t="s">
        <v>179</v>
      </c>
      <c r="D140" s="74" t="s">
        <v>179</v>
      </c>
      <c r="E140" s="75"/>
      <c r="F140" s="75"/>
      <c r="G140" s="75"/>
      <c r="H140" s="75">
        <f>H141+H144</f>
        <v>23530200</v>
      </c>
      <c r="I140" s="75">
        <f>I141+I144</f>
        <v>23530200</v>
      </c>
      <c r="J140" s="75">
        <f t="shared" si="2"/>
        <v>0</v>
      </c>
    </row>
    <row r="141" spans="1:10" ht="22.5">
      <c r="A141" s="71" t="s">
        <v>37</v>
      </c>
      <c r="B141" s="72" t="s">
        <v>186</v>
      </c>
      <c r="C141" s="73" t="s">
        <v>180</v>
      </c>
      <c r="D141" s="74" t="s">
        <v>180</v>
      </c>
      <c r="E141" s="75"/>
      <c r="F141" s="75"/>
      <c r="G141" s="75"/>
      <c r="H141" s="75">
        <f>H142</f>
        <v>200</v>
      </c>
      <c r="I141" s="75">
        <f>I142</f>
        <v>200</v>
      </c>
      <c r="J141" s="75">
        <f t="shared" si="2"/>
        <v>0</v>
      </c>
    </row>
    <row r="142" spans="1:10" ht="33.75">
      <c r="A142" s="71" t="s">
        <v>130</v>
      </c>
      <c r="B142" s="72" t="s">
        <v>186</v>
      </c>
      <c r="C142" s="73" t="s">
        <v>181</v>
      </c>
      <c r="D142" s="74" t="s">
        <v>241</v>
      </c>
      <c r="E142" s="75"/>
      <c r="F142" s="75"/>
      <c r="G142" s="75"/>
      <c r="H142" s="75">
        <v>200</v>
      </c>
      <c r="I142" s="75">
        <f>I143</f>
        <v>200</v>
      </c>
      <c r="J142" s="75">
        <f t="shared" si="2"/>
        <v>0</v>
      </c>
    </row>
    <row r="143" spans="1:10" ht="33.75">
      <c r="A143" s="71" t="s">
        <v>474</v>
      </c>
      <c r="B143" s="72" t="s">
        <v>186</v>
      </c>
      <c r="C143" s="73" t="s">
        <v>182</v>
      </c>
      <c r="D143" s="74" t="s">
        <v>473</v>
      </c>
      <c r="E143" s="75"/>
      <c r="F143" s="75"/>
      <c r="G143" s="75"/>
      <c r="H143" s="75">
        <v>200</v>
      </c>
      <c r="I143" s="75">
        <v>200</v>
      </c>
      <c r="J143" s="75">
        <f t="shared" si="2"/>
        <v>0</v>
      </c>
    </row>
    <row r="144" spans="1:10" ht="12.75">
      <c r="A144" s="71" t="s">
        <v>38</v>
      </c>
      <c r="B144" s="72" t="s">
        <v>186</v>
      </c>
      <c r="C144" s="73" t="s">
        <v>183</v>
      </c>
      <c r="D144" s="74" t="s">
        <v>183</v>
      </c>
      <c r="E144" s="75"/>
      <c r="F144" s="75"/>
      <c r="G144" s="75"/>
      <c r="H144" s="75">
        <f>H145</f>
        <v>23530000</v>
      </c>
      <c r="I144" s="75">
        <f>I145</f>
        <v>23530000</v>
      </c>
      <c r="J144" s="75">
        <f t="shared" si="2"/>
        <v>0</v>
      </c>
    </row>
    <row r="145" spans="1:10" ht="23.25" thickBot="1">
      <c r="A145" s="85" t="s">
        <v>39</v>
      </c>
      <c r="B145" s="72" t="s">
        <v>186</v>
      </c>
      <c r="C145" s="73" t="s">
        <v>184</v>
      </c>
      <c r="D145" s="74" t="s">
        <v>184</v>
      </c>
      <c r="E145" s="75"/>
      <c r="F145" s="75"/>
      <c r="G145" s="75"/>
      <c r="H145" s="75">
        <f>H146</f>
        <v>23530000</v>
      </c>
      <c r="I145" s="75">
        <f>I146</f>
        <v>23530000</v>
      </c>
      <c r="J145" s="75">
        <f t="shared" si="2"/>
        <v>0</v>
      </c>
    </row>
    <row r="146" spans="1:10" ht="22.5">
      <c r="A146" s="71" t="s">
        <v>472</v>
      </c>
      <c r="B146" s="89" t="s">
        <v>186</v>
      </c>
      <c r="C146" s="73" t="s">
        <v>185</v>
      </c>
      <c r="D146" s="74" t="s">
        <v>471</v>
      </c>
      <c r="E146" s="75"/>
      <c r="F146" s="75"/>
      <c r="G146" s="75"/>
      <c r="H146" s="75">
        <v>23530000</v>
      </c>
      <c r="I146" s="75">
        <v>23530000</v>
      </c>
      <c r="J146" s="75">
        <f t="shared" si="2"/>
        <v>0</v>
      </c>
    </row>
  </sheetData>
  <sheetProtection/>
  <mergeCells count="7">
    <mergeCell ref="A11:J11"/>
    <mergeCell ref="A13:A14"/>
    <mergeCell ref="B13:B14"/>
    <mergeCell ref="C13:D14"/>
    <mergeCell ref="E13:H14"/>
    <mergeCell ref="I13:I14"/>
    <mergeCell ref="J13:J14"/>
  </mergeCells>
  <printOptions/>
  <pageMargins left="0.58" right="0.3937007874015748" top="0.2755905511811024" bottom="0.2362204724409449" header="0.1968503937007874" footer="0.1968503937007874"/>
  <pageSetup horizontalDpi="600" verticalDpi="600" orientation="portrait" paperSize="9" scale="80" r:id="rId1"/>
  <headerFooter alignWithMargins="0">
    <oddFooter>&amp;C&amp;8&amp;P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:G332"/>
  <sheetViews>
    <sheetView view="pageBreakPreview" zoomScale="115" zoomScaleNormal="115" zoomScaleSheetLayoutView="115" zoomScalePageLayoutView="0" workbookViewId="0" topLeftCell="A1">
      <selection activeCell="F332" sqref="F332"/>
    </sheetView>
  </sheetViews>
  <sheetFormatPr defaultColWidth="9.00390625" defaultRowHeight="12.75"/>
  <cols>
    <col min="1" max="1" width="39.625" style="0" customWidth="1"/>
    <col min="2" max="2" width="6.125" style="0" customWidth="1"/>
    <col min="3" max="3" width="6.125" style="0" hidden="1" customWidth="1"/>
    <col min="4" max="4" width="23.75390625" style="0" customWidth="1"/>
    <col min="5" max="5" width="13.75390625" style="0" customWidth="1"/>
    <col min="6" max="6" width="12.00390625" style="0" customWidth="1"/>
    <col min="7" max="7" width="13.125" style="0" customWidth="1"/>
  </cols>
  <sheetData>
    <row r="1" ht="12.75">
      <c r="A1" s="17"/>
    </row>
    <row r="2" spans="2:5" ht="15">
      <c r="B2" s="7" t="s">
        <v>113</v>
      </c>
      <c r="C2" s="7"/>
      <c r="D2" s="7"/>
      <c r="E2" s="7"/>
    </row>
    <row r="3" spans="1:6" ht="12.75">
      <c r="A3" s="6"/>
      <c r="B3" s="6"/>
      <c r="C3" s="33"/>
      <c r="E3" s="6"/>
      <c r="F3" s="5"/>
    </row>
    <row r="4" spans="1:7" s="91" customFormat="1" ht="26.25" customHeight="1">
      <c r="A4" s="156" t="s">
        <v>4</v>
      </c>
      <c r="B4" s="158" t="s">
        <v>0</v>
      </c>
      <c r="C4" s="30"/>
      <c r="D4" s="160" t="s">
        <v>12</v>
      </c>
      <c r="E4" s="161" t="s">
        <v>7</v>
      </c>
      <c r="F4" s="153" t="s">
        <v>5</v>
      </c>
      <c r="G4" s="155" t="s">
        <v>87</v>
      </c>
    </row>
    <row r="5" spans="1:7" s="91" customFormat="1" ht="12.75">
      <c r="A5" s="157"/>
      <c r="B5" s="159"/>
      <c r="C5" s="31"/>
      <c r="D5" s="159"/>
      <c r="E5" s="162"/>
      <c r="F5" s="154"/>
      <c r="G5" s="155"/>
    </row>
    <row r="6" spans="1:7" s="91" customFormat="1" ht="12.75">
      <c r="A6" s="30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91" customFormat="1" ht="12.75">
      <c r="A7" s="97" t="s">
        <v>40</v>
      </c>
      <c r="B7" s="22">
        <v>200</v>
      </c>
      <c r="C7" s="39" t="s">
        <v>41</v>
      </c>
      <c r="D7" s="34" t="str">
        <f>IF(OR(LEFT(C7,5)="000 9",LEFT(C7,5)="000 7"),"X",C7)</f>
        <v>X</v>
      </c>
      <c r="E7" s="40">
        <f>E8</f>
        <v>99136200</v>
      </c>
      <c r="F7" s="40">
        <f>F8</f>
        <v>31385659.59</v>
      </c>
      <c r="G7" s="38">
        <f>E7-F7</f>
        <v>67750540.41</v>
      </c>
    </row>
    <row r="8" spans="1:7" s="91" customFormat="1" ht="36">
      <c r="A8" s="97" t="s">
        <v>266</v>
      </c>
      <c r="B8" s="22" t="s">
        <v>102</v>
      </c>
      <c r="C8" s="39"/>
      <c r="D8" s="22" t="s">
        <v>526</v>
      </c>
      <c r="E8" s="40">
        <f>E9+E92+E112+E153+E289+E310+E323</f>
        <v>99136200</v>
      </c>
      <c r="F8" s="40">
        <f>F9+F92+F112+F153+F297+F310+F323</f>
        <v>31385659.59</v>
      </c>
      <c r="G8" s="38">
        <f>G7</f>
        <v>67750540.41</v>
      </c>
    </row>
    <row r="9" spans="1:7" s="91" customFormat="1" ht="12.75">
      <c r="A9" s="97" t="s">
        <v>42</v>
      </c>
      <c r="B9" s="22" t="s">
        <v>102</v>
      </c>
      <c r="C9" s="39"/>
      <c r="D9" s="22" t="s">
        <v>527</v>
      </c>
      <c r="E9" s="76">
        <f>E10+E18+E38+E44+E50+E56</f>
        <v>21601500</v>
      </c>
      <c r="F9" s="76">
        <f>F10+F18+F38+F44+F56</f>
        <v>1828754.2399999998</v>
      </c>
      <c r="G9" s="38">
        <f aca="true" t="shared" si="0" ref="G9:G111">E9-F9</f>
        <v>19772745.76</v>
      </c>
    </row>
    <row r="10" spans="1:7" s="91" customFormat="1" ht="36">
      <c r="A10" s="97" t="s">
        <v>51</v>
      </c>
      <c r="B10" s="22">
        <v>200</v>
      </c>
      <c r="C10" s="39" t="s">
        <v>52</v>
      </c>
      <c r="D10" s="22" t="s">
        <v>528</v>
      </c>
      <c r="E10" s="40">
        <f>E11</f>
        <v>1223600</v>
      </c>
      <c r="F10" s="40">
        <f>F11</f>
        <v>136101.92</v>
      </c>
      <c r="G10" s="38">
        <f t="shared" si="0"/>
        <v>1087498.08</v>
      </c>
    </row>
    <row r="11" spans="1:7" s="91" customFormat="1" ht="15.75" customHeight="1">
      <c r="A11" s="97" t="s">
        <v>103</v>
      </c>
      <c r="B11" s="22" t="s">
        <v>102</v>
      </c>
      <c r="C11" s="39"/>
      <c r="D11" s="22" t="s">
        <v>529</v>
      </c>
      <c r="E11" s="40">
        <f>E12</f>
        <v>1223600</v>
      </c>
      <c r="F11" s="40">
        <f>F12</f>
        <v>136101.92</v>
      </c>
      <c r="G11" s="38">
        <f t="shared" si="0"/>
        <v>1087498.08</v>
      </c>
    </row>
    <row r="12" spans="1:7" s="91" customFormat="1" ht="65.25" customHeight="1">
      <c r="A12" s="101" t="s">
        <v>530</v>
      </c>
      <c r="B12" s="22" t="s">
        <v>102</v>
      </c>
      <c r="C12" s="39"/>
      <c r="D12" s="22" t="s">
        <v>531</v>
      </c>
      <c r="E12" s="40">
        <f>E13</f>
        <v>1223600</v>
      </c>
      <c r="F12" s="40">
        <f>F13</f>
        <v>136101.92</v>
      </c>
      <c r="G12" s="38">
        <f t="shared" si="0"/>
        <v>1087498.08</v>
      </c>
    </row>
    <row r="13" spans="1:7" s="91" customFormat="1" ht="64.5" customHeight="1">
      <c r="A13" s="107" t="s">
        <v>532</v>
      </c>
      <c r="B13" s="22" t="s">
        <v>102</v>
      </c>
      <c r="C13" s="39"/>
      <c r="D13" s="22" t="s">
        <v>533</v>
      </c>
      <c r="E13" s="40">
        <f>E14</f>
        <v>1223600</v>
      </c>
      <c r="F13" s="40">
        <f>F14</f>
        <v>136101.92</v>
      </c>
      <c r="G13" s="38">
        <f t="shared" si="0"/>
        <v>1087498.08</v>
      </c>
    </row>
    <row r="14" spans="1:7" s="91" customFormat="1" ht="27" customHeight="1">
      <c r="A14" s="107" t="s">
        <v>534</v>
      </c>
      <c r="B14" s="22" t="s">
        <v>102</v>
      </c>
      <c r="C14" s="39"/>
      <c r="D14" s="22" t="s">
        <v>535</v>
      </c>
      <c r="E14" s="40">
        <f>E15+E16+E17</f>
        <v>1223600</v>
      </c>
      <c r="F14" s="40">
        <f>F15+F16+F17</f>
        <v>136101.92</v>
      </c>
      <c r="G14" s="38">
        <f t="shared" si="0"/>
        <v>1087498.08</v>
      </c>
    </row>
    <row r="15" spans="1:7" s="91" customFormat="1" ht="35.25" customHeight="1">
      <c r="A15" s="97" t="s">
        <v>267</v>
      </c>
      <c r="B15" s="22" t="s">
        <v>102</v>
      </c>
      <c r="C15" s="39"/>
      <c r="D15" s="22" t="s">
        <v>536</v>
      </c>
      <c r="E15" s="40">
        <v>870800</v>
      </c>
      <c r="F15" s="40">
        <v>118934.22</v>
      </c>
      <c r="G15" s="38">
        <f t="shared" si="0"/>
        <v>751865.78</v>
      </c>
    </row>
    <row r="16" spans="1:7" s="91" customFormat="1" ht="36">
      <c r="A16" s="97" t="s">
        <v>268</v>
      </c>
      <c r="B16" s="22">
        <v>200</v>
      </c>
      <c r="C16" s="39" t="s">
        <v>53</v>
      </c>
      <c r="D16" s="22" t="s">
        <v>537</v>
      </c>
      <c r="E16" s="40">
        <v>55800</v>
      </c>
      <c r="F16" s="40">
        <v>0</v>
      </c>
      <c r="G16" s="38">
        <f t="shared" si="0"/>
        <v>55800</v>
      </c>
    </row>
    <row r="17" spans="1:7" s="91" customFormat="1" ht="48">
      <c r="A17" s="97" t="s">
        <v>538</v>
      </c>
      <c r="B17" s="22" t="s">
        <v>102</v>
      </c>
      <c r="C17" s="39"/>
      <c r="D17" s="22" t="s">
        <v>539</v>
      </c>
      <c r="E17" s="40">
        <v>297000</v>
      </c>
      <c r="F17" s="40">
        <v>17167.7</v>
      </c>
      <c r="G17" s="38">
        <f t="shared" si="0"/>
        <v>279832.3</v>
      </c>
    </row>
    <row r="18" spans="1:7" s="91" customFormat="1" ht="63" customHeight="1">
      <c r="A18" s="97" t="s">
        <v>54</v>
      </c>
      <c r="B18" s="22">
        <v>200</v>
      </c>
      <c r="C18" s="39" t="s">
        <v>55</v>
      </c>
      <c r="D18" s="22" t="s">
        <v>540</v>
      </c>
      <c r="E18" s="78">
        <f>E19+E33</f>
        <v>15276400</v>
      </c>
      <c r="F18" s="78">
        <f>F19</f>
        <v>1366417.66</v>
      </c>
      <c r="G18" s="38">
        <f t="shared" si="0"/>
        <v>13909982.34</v>
      </c>
    </row>
    <row r="19" spans="1:7" s="91" customFormat="1" ht="24">
      <c r="A19" s="97" t="s">
        <v>269</v>
      </c>
      <c r="B19" s="22" t="s">
        <v>102</v>
      </c>
      <c r="C19" s="39"/>
      <c r="D19" s="22" t="s">
        <v>541</v>
      </c>
      <c r="E19" s="78">
        <f>E20+E26</f>
        <v>15276200</v>
      </c>
      <c r="F19" s="78">
        <f>F20+F26+F33</f>
        <v>1366417.66</v>
      </c>
      <c r="G19" s="38">
        <f t="shared" si="0"/>
        <v>13909782.34</v>
      </c>
    </row>
    <row r="20" spans="1:7" s="91" customFormat="1" ht="48">
      <c r="A20" s="97" t="s">
        <v>542</v>
      </c>
      <c r="B20" s="22" t="s">
        <v>102</v>
      </c>
      <c r="C20" s="39"/>
      <c r="D20" s="22" t="s">
        <v>543</v>
      </c>
      <c r="E20" s="78">
        <f>E21</f>
        <v>12050000</v>
      </c>
      <c r="F20" s="78">
        <f>F21+F25</f>
        <v>1074938.15</v>
      </c>
      <c r="G20" s="38">
        <f t="shared" si="0"/>
        <v>10975061.85</v>
      </c>
    </row>
    <row r="21" spans="1:7" s="91" customFormat="1" ht="60">
      <c r="A21" s="97" t="s">
        <v>532</v>
      </c>
      <c r="B21" s="22" t="s">
        <v>102</v>
      </c>
      <c r="C21" s="39"/>
      <c r="D21" s="22" t="s">
        <v>544</v>
      </c>
      <c r="E21" s="40">
        <f>E22</f>
        <v>12050000</v>
      </c>
      <c r="F21" s="40">
        <f>F22</f>
        <v>900806.98</v>
      </c>
      <c r="G21" s="38">
        <f t="shared" si="0"/>
        <v>11149193.02</v>
      </c>
    </row>
    <row r="22" spans="1:7" s="91" customFormat="1" ht="60">
      <c r="A22" s="101" t="s">
        <v>545</v>
      </c>
      <c r="B22" s="22">
        <v>200</v>
      </c>
      <c r="C22" s="39" t="s">
        <v>56</v>
      </c>
      <c r="D22" s="22" t="s">
        <v>546</v>
      </c>
      <c r="E22" s="40">
        <f>E23+E24+E25</f>
        <v>12050000</v>
      </c>
      <c r="F22" s="40">
        <f>F23</f>
        <v>900806.98</v>
      </c>
      <c r="G22" s="38">
        <f t="shared" si="0"/>
        <v>11149193.02</v>
      </c>
    </row>
    <row r="23" spans="1:7" s="91" customFormat="1" ht="36">
      <c r="A23" s="97" t="s">
        <v>267</v>
      </c>
      <c r="B23" s="22">
        <v>200</v>
      </c>
      <c r="C23" s="39" t="s">
        <v>57</v>
      </c>
      <c r="D23" s="22" t="s">
        <v>547</v>
      </c>
      <c r="E23" s="40">
        <v>8500000</v>
      </c>
      <c r="F23" s="40">
        <v>900806.98</v>
      </c>
      <c r="G23" s="38">
        <f t="shared" si="0"/>
        <v>7599193.02</v>
      </c>
    </row>
    <row r="24" spans="1:7" s="91" customFormat="1" ht="36">
      <c r="A24" s="97" t="s">
        <v>268</v>
      </c>
      <c r="B24" s="22">
        <v>200</v>
      </c>
      <c r="C24" s="39" t="s">
        <v>53</v>
      </c>
      <c r="D24" s="22" t="s">
        <v>801</v>
      </c>
      <c r="E24" s="40">
        <v>700000</v>
      </c>
      <c r="F24" s="40">
        <v>0</v>
      </c>
      <c r="G24" s="38">
        <f t="shared" si="0"/>
        <v>700000</v>
      </c>
    </row>
    <row r="25" spans="1:7" s="91" customFormat="1" ht="48">
      <c r="A25" s="97" t="s">
        <v>538</v>
      </c>
      <c r="B25" s="22" t="s">
        <v>102</v>
      </c>
      <c r="C25" s="39"/>
      <c r="D25" s="22" t="s">
        <v>802</v>
      </c>
      <c r="E25" s="78">
        <v>2850000</v>
      </c>
      <c r="F25" s="40">
        <v>174131.17</v>
      </c>
      <c r="G25" s="38">
        <f t="shared" si="0"/>
        <v>2675868.83</v>
      </c>
    </row>
    <row r="26" spans="1:7" s="91" customFormat="1" ht="69.75" customHeight="1">
      <c r="A26" s="97" t="s">
        <v>548</v>
      </c>
      <c r="B26" s="22" t="s">
        <v>102</v>
      </c>
      <c r="C26" s="39"/>
      <c r="D26" s="22" t="s">
        <v>549</v>
      </c>
      <c r="E26" s="78">
        <f>E27+E30</f>
        <v>3226200</v>
      </c>
      <c r="F26" s="40">
        <f>F27+F30</f>
        <v>291279.51</v>
      </c>
      <c r="G26" s="38">
        <f t="shared" si="0"/>
        <v>2934920.49</v>
      </c>
    </row>
    <row r="27" spans="1:7" s="91" customFormat="1" ht="24">
      <c r="A27" s="97" t="s">
        <v>550</v>
      </c>
      <c r="B27" s="22" t="s">
        <v>102</v>
      </c>
      <c r="C27" s="39"/>
      <c r="D27" s="22" t="s">
        <v>551</v>
      </c>
      <c r="E27" s="78">
        <f>E28</f>
        <v>2910000</v>
      </c>
      <c r="F27" s="40">
        <f>F28</f>
        <v>282517.95</v>
      </c>
      <c r="G27" s="38">
        <f t="shared" si="0"/>
        <v>2627482.05</v>
      </c>
    </row>
    <row r="28" spans="1:7" s="91" customFormat="1" ht="30" customHeight="1">
      <c r="A28" s="97" t="s">
        <v>552</v>
      </c>
      <c r="B28" s="22" t="s">
        <v>102</v>
      </c>
      <c r="C28" s="39"/>
      <c r="D28" s="22" t="s">
        <v>553</v>
      </c>
      <c r="E28" s="78">
        <f>E29</f>
        <v>2910000</v>
      </c>
      <c r="F28" s="40">
        <f>F29</f>
        <v>282517.95</v>
      </c>
      <c r="G28" s="38">
        <f t="shared" si="0"/>
        <v>2627482.05</v>
      </c>
    </row>
    <row r="29" spans="1:7" s="91" customFormat="1" ht="42.75" customHeight="1">
      <c r="A29" s="97" t="s">
        <v>554</v>
      </c>
      <c r="B29" s="22" t="s">
        <v>102</v>
      </c>
      <c r="C29" s="39"/>
      <c r="D29" s="22" t="s">
        <v>555</v>
      </c>
      <c r="E29" s="78">
        <v>2910000</v>
      </c>
      <c r="F29" s="40">
        <v>282517.95</v>
      </c>
      <c r="G29" s="38">
        <f t="shared" si="0"/>
        <v>2627482.05</v>
      </c>
    </row>
    <row r="30" spans="1:7" s="91" customFormat="1" ht="20.25" customHeight="1">
      <c r="A30" s="97" t="s">
        <v>556</v>
      </c>
      <c r="B30" s="22" t="s">
        <v>102</v>
      </c>
      <c r="C30" s="39"/>
      <c r="D30" s="22" t="s">
        <v>557</v>
      </c>
      <c r="E30" s="78">
        <f>E31</f>
        <v>316200</v>
      </c>
      <c r="F30" s="40">
        <f>F31</f>
        <v>8761.56</v>
      </c>
      <c r="G30" s="38">
        <f t="shared" si="0"/>
        <v>307438.44</v>
      </c>
    </row>
    <row r="31" spans="1:7" s="91" customFormat="1" ht="12.75">
      <c r="A31" s="97" t="s">
        <v>558</v>
      </c>
      <c r="B31" s="22" t="s">
        <v>102</v>
      </c>
      <c r="C31" s="39"/>
      <c r="D31" s="22" t="s">
        <v>559</v>
      </c>
      <c r="E31" s="78">
        <v>316200</v>
      </c>
      <c r="F31" s="40">
        <f>F32</f>
        <v>8761.56</v>
      </c>
      <c r="G31" s="38">
        <f t="shared" si="0"/>
        <v>307438.44</v>
      </c>
    </row>
    <row r="32" spans="1:7" s="91" customFormat="1" ht="12.75">
      <c r="A32" s="97" t="s">
        <v>810</v>
      </c>
      <c r="B32" s="22" t="s">
        <v>102</v>
      </c>
      <c r="C32" s="39"/>
      <c r="D32" s="22" t="s">
        <v>809</v>
      </c>
      <c r="E32" s="78">
        <v>316200</v>
      </c>
      <c r="F32" s="40">
        <v>8761.56</v>
      </c>
      <c r="G32" s="38">
        <f>E32-F32</f>
        <v>307438.44</v>
      </c>
    </row>
    <row r="33" spans="1:7" s="91" customFormat="1" ht="12.75">
      <c r="A33" s="97" t="s">
        <v>271</v>
      </c>
      <c r="B33" s="22" t="s">
        <v>102</v>
      </c>
      <c r="C33" s="39"/>
      <c r="D33" s="22" t="s">
        <v>560</v>
      </c>
      <c r="E33" s="78">
        <f>E34</f>
        <v>200</v>
      </c>
      <c r="F33" s="40">
        <f>F34</f>
        <v>200</v>
      </c>
      <c r="G33" s="38">
        <f t="shared" si="0"/>
        <v>0</v>
      </c>
    </row>
    <row r="34" spans="1:7" s="91" customFormat="1" ht="108.75" customHeight="1">
      <c r="A34" s="118" t="s">
        <v>561</v>
      </c>
      <c r="B34" s="22" t="s">
        <v>102</v>
      </c>
      <c r="C34" s="39"/>
      <c r="D34" s="22" t="s">
        <v>562</v>
      </c>
      <c r="E34" s="78">
        <f>E35</f>
        <v>200</v>
      </c>
      <c r="F34" s="40">
        <f>F37</f>
        <v>200</v>
      </c>
      <c r="G34" s="38">
        <f t="shared" si="0"/>
        <v>0</v>
      </c>
    </row>
    <row r="35" spans="1:7" s="91" customFormat="1" ht="28.5" customHeight="1">
      <c r="A35" s="118" t="s">
        <v>563</v>
      </c>
      <c r="B35" s="22" t="s">
        <v>102</v>
      </c>
      <c r="C35" s="39"/>
      <c r="D35" s="22" t="s">
        <v>564</v>
      </c>
      <c r="E35" s="78">
        <f>E36</f>
        <v>200</v>
      </c>
      <c r="F35" s="40">
        <f>F36</f>
        <v>200</v>
      </c>
      <c r="G35" s="38">
        <f t="shared" si="0"/>
        <v>0</v>
      </c>
    </row>
    <row r="36" spans="1:7" s="91" customFormat="1" ht="28.5" customHeight="1">
      <c r="A36" s="97" t="s">
        <v>552</v>
      </c>
      <c r="B36" s="22" t="s">
        <v>102</v>
      </c>
      <c r="C36" s="39"/>
      <c r="D36" s="22" t="s">
        <v>565</v>
      </c>
      <c r="E36" s="78">
        <f>E37</f>
        <v>200</v>
      </c>
      <c r="F36" s="40">
        <f>F37</f>
        <v>200</v>
      </c>
      <c r="G36" s="38">
        <f t="shared" si="0"/>
        <v>0</v>
      </c>
    </row>
    <row r="37" spans="1:7" s="91" customFormat="1" ht="39.75" customHeight="1">
      <c r="A37" s="86" t="s">
        <v>272</v>
      </c>
      <c r="B37" s="22" t="s">
        <v>102</v>
      </c>
      <c r="C37" s="39"/>
      <c r="D37" s="22" t="s">
        <v>566</v>
      </c>
      <c r="E37" s="78">
        <v>200</v>
      </c>
      <c r="F37" s="40">
        <v>200</v>
      </c>
      <c r="G37" s="38">
        <f t="shared" si="0"/>
        <v>0</v>
      </c>
    </row>
    <row r="38" spans="1:7" s="91" customFormat="1" ht="39" customHeight="1">
      <c r="A38" s="97" t="s">
        <v>136</v>
      </c>
      <c r="B38" s="22" t="s">
        <v>102</v>
      </c>
      <c r="C38" s="39"/>
      <c r="D38" s="22" t="s">
        <v>567</v>
      </c>
      <c r="E38" s="78">
        <f aca="true" t="shared" si="1" ref="E38:F40">E39</f>
        <v>364600</v>
      </c>
      <c r="F38" s="40">
        <f t="shared" si="1"/>
        <v>91150</v>
      </c>
      <c r="G38" s="38">
        <f t="shared" si="0"/>
        <v>273450</v>
      </c>
    </row>
    <row r="39" spans="1:7" s="91" customFormat="1" ht="40.5" customHeight="1">
      <c r="A39" s="97" t="s">
        <v>568</v>
      </c>
      <c r="B39" s="22" t="s">
        <v>102</v>
      </c>
      <c r="C39" s="39"/>
      <c r="D39" s="22" t="s">
        <v>569</v>
      </c>
      <c r="E39" s="78">
        <f>E40</f>
        <v>364600</v>
      </c>
      <c r="F39" s="40">
        <f>F40</f>
        <v>91150</v>
      </c>
      <c r="G39" s="38">
        <f t="shared" si="0"/>
        <v>273450</v>
      </c>
    </row>
    <row r="40" spans="1:7" s="91" customFormat="1" ht="59.25" customHeight="1">
      <c r="A40" s="97" t="s">
        <v>570</v>
      </c>
      <c r="B40" s="22" t="s">
        <v>102</v>
      </c>
      <c r="C40" s="39"/>
      <c r="D40" s="22" t="s">
        <v>571</v>
      </c>
      <c r="E40" s="78">
        <f t="shared" si="1"/>
        <v>364600</v>
      </c>
      <c r="F40" s="40">
        <f t="shared" si="1"/>
        <v>91150</v>
      </c>
      <c r="G40" s="38">
        <f t="shared" si="0"/>
        <v>273450</v>
      </c>
    </row>
    <row r="41" spans="1:7" s="91" customFormat="1" ht="81" customHeight="1">
      <c r="A41" s="101" t="s">
        <v>572</v>
      </c>
      <c r="B41" s="22" t="s">
        <v>102</v>
      </c>
      <c r="C41" s="39"/>
      <c r="D41" s="22" t="s">
        <v>573</v>
      </c>
      <c r="E41" s="78">
        <f>E42</f>
        <v>364600</v>
      </c>
      <c r="F41" s="40">
        <f>F42</f>
        <v>91150</v>
      </c>
      <c r="G41" s="38">
        <f t="shared" si="0"/>
        <v>273450</v>
      </c>
    </row>
    <row r="42" spans="1:7" s="91" customFormat="1" ht="17.25" customHeight="1">
      <c r="A42" s="97" t="s">
        <v>574</v>
      </c>
      <c r="B42" s="22" t="s">
        <v>102</v>
      </c>
      <c r="C42" s="39"/>
      <c r="D42" s="22" t="s">
        <v>575</v>
      </c>
      <c r="E42" s="78">
        <f>E43</f>
        <v>364600</v>
      </c>
      <c r="F42" s="40">
        <f>F43</f>
        <v>91150</v>
      </c>
      <c r="G42" s="38">
        <f t="shared" si="0"/>
        <v>273450</v>
      </c>
    </row>
    <row r="43" spans="1:7" s="91" customFormat="1" ht="17.25" customHeight="1">
      <c r="A43" s="97" t="s">
        <v>38</v>
      </c>
      <c r="B43" s="22" t="s">
        <v>102</v>
      </c>
      <c r="C43" s="39"/>
      <c r="D43" s="22" t="s">
        <v>576</v>
      </c>
      <c r="E43" s="78">
        <v>364600</v>
      </c>
      <c r="F43" s="40">
        <v>91150</v>
      </c>
      <c r="G43" s="38">
        <f t="shared" si="0"/>
        <v>273450</v>
      </c>
    </row>
    <row r="44" spans="1:7" s="91" customFormat="1" ht="18" customHeight="1">
      <c r="A44" s="97" t="s">
        <v>274</v>
      </c>
      <c r="B44" s="22" t="s">
        <v>102</v>
      </c>
      <c r="C44" s="39"/>
      <c r="D44" s="22" t="s">
        <v>577</v>
      </c>
      <c r="E44" s="78">
        <f aca="true" t="shared" si="2" ref="E44:F48">E45</f>
        <v>1513400</v>
      </c>
      <c r="F44" s="40">
        <f t="shared" si="2"/>
        <v>0</v>
      </c>
      <c r="G44" s="38">
        <f t="shared" si="0"/>
        <v>1513400</v>
      </c>
    </row>
    <row r="45" spans="1:7" s="91" customFormat="1" ht="36" customHeight="1">
      <c r="A45" s="82" t="s">
        <v>578</v>
      </c>
      <c r="B45" s="22" t="s">
        <v>102</v>
      </c>
      <c r="C45" s="39"/>
      <c r="D45" s="22" t="s">
        <v>579</v>
      </c>
      <c r="E45" s="78">
        <f t="shared" si="2"/>
        <v>1513400</v>
      </c>
      <c r="F45" s="40">
        <f t="shared" si="2"/>
        <v>0</v>
      </c>
      <c r="G45" s="38">
        <f t="shared" si="0"/>
        <v>1513400</v>
      </c>
    </row>
    <row r="46" spans="1:7" s="91" customFormat="1" ht="21" customHeight="1">
      <c r="A46" s="97" t="s">
        <v>276</v>
      </c>
      <c r="B46" s="22" t="s">
        <v>102</v>
      </c>
      <c r="C46" s="39"/>
      <c r="D46" s="22" t="s">
        <v>580</v>
      </c>
      <c r="E46" s="78">
        <f t="shared" si="2"/>
        <v>1513400</v>
      </c>
      <c r="F46" s="40">
        <f t="shared" si="2"/>
        <v>0</v>
      </c>
      <c r="G46" s="38">
        <f t="shared" si="0"/>
        <v>1513400</v>
      </c>
    </row>
    <row r="47" spans="1:7" s="91" customFormat="1" ht="72.75" customHeight="1">
      <c r="A47" s="97" t="s">
        <v>581</v>
      </c>
      <c r="B47" s="22" t="s">
        <v>102</v>
      </c>
      <c r="C47" s="39"/>
      <c r="D47" s="22" t="s">
        <v>582</v>
      </c>
      <c r="E47" s="78">
        <f>E48</f>
        <v>1513400</v>
      </c>
      <c r="F47" s="40">
        <f t="shared" si="2"/>
        <v>0</v>
      </c>
      <c r="G47" s="38">
        <f t="shared" si="0"/>
        <v>1513400</v>
      </c>
    </row>
    <row r="48" spans="1:7" s="91" customFormat="1" ht="18.75" customHeight="1">
      <c r="A48" s="97" t="s">
        <v>556</v>
      </c>
      <c r="B48" s="22" t="s">
        <v>102</v>
      </c>
      <c r="C48" s="39"/>
      <c r="D48" s="22" t="s">
        <v>583</v>
      </c>
      <c r="E48" s="78">
        <f t="shared" si="2"/>
        <v>1513400</v>
      </c>
      <c r="F48" s="40">
        <f t="shared" si="2"/>
        <v>0</v>
      </c>
      <c r="G48" s="38">
        <f t="shared" si="0"/>
        <v>1513400</v>
      </c>
    </row>
    <row r="49" spans="1:7" s="91" customFormat="1" ht="16.5" customHeight="1">
      <c r="A49" s="97" t="s">
        <v>275</v>
      </c>
      <c r="B49" s="22" t="s">
        <v>102</v>
      </c>
      <c r="C49" s="39"/>
      <c r="D49" s="22" t="s">
        <v>584</v>
      </c>
      <c r="E49" s="78">
        <v>1513400</v>
      </c>
      <c r="F49" s="40">
        <v>0</v>
      </c>
      <c r="G49" s="38">
        <f t="shared" si="0"/>
        <v>1513400</v>
      </c>
    </row>
    <row r="50" spans="1:7" s="91" customFormat="1" ht="12.75" customHeight="1">
      <c r="A50" s="108" t="s">
        <v>104</v>
      </c>
      <c r="B50" s="59">
        <v>200</v>
      </c>
      <c r="C50" s="60" t="s">
        <v>58</v>
      </c>
      <c r="D50" s="59" t="s">
        <v>585</v>
      </c>
      <c r="E50" s="78">
        <f>E52</f>
        <v>350000</v>
      </c>
      <c r="F50" s="78">
        <v>0</v>
      </c>
      <c r="G50" s="38">
        <f t="shared" si="0"/>
        <v>350000</v>
      </c>
    </row>
    <row r="51" spans="1:7" s="91" customFormat="1" ht="41.25" customHeight="1">
      <c r="A51" s="82" t="s">
        <v>578</v>
      </c>
      <c r="B51" s="22"/>
      <c r="C51" s="39"/>
      <c r="D51" s="22" t="s">
        <v>586</v>
      </c>
      <c r="E51" s="78">
        <f>E52</f>
        <v>350000</v>
      </c>
      <c r="F51" s="78">
        <v>0</v>
      </c>
      <c r="G51" s="38"/>
    </row>
    <row r="52" spans="1:7" s="91" customFormat="1" ht="12.75" customHeight="1">
      <c r="A52" s="108" t="s">
        <v>276</v>
      </c>
      <c r="B52" s="59" t="s">
        <v>102</v>
      </c>
      <c r="C52" s="60"/>
      <c r="D52" s="59" t="s">
        <v>587</v>
      </c>
      <c r="E52" s="78">
        <f>E54</f>
        <v>350000</v>
      </c>
      <c r="F52" s="78">
        <v>0</v>
      </c>
      <c r="G52" s="38">
        <f t="shared" si="0"/>
        <v>350000</v>
      </c>
    </row>
    <row r="53" spans="1:7" s="91" customFormat="1" ht="48" customHeight="1">
      <c r="A53" s="108" t="s">
        <v>277</v>
      </c>
      <c r="B53" s="59" t="s">
        <v>102</v>
      </c>
      <c r="C53" s="60"/>
      <c r="D53" s="59" t="s">
        <v>588</v>
      </c>
      <c r="E53" s="78">
        <f>E54</f>
        <v>350000</v>
      </c>
      <c r="F53" s="78">
        <v>0</v>
      </c>
      <c r="G53" s="38">
        <f t="shared" si="0"/>
        <v>350000</v>
      </c>
    </row>
    <row r="54" spans="1:7" s="91" customFormat="1" ht="13.5" customHeight="1">
      <c r="A54" s="108" t="s">
        <v>556</v>
      </c>
      <c r="B54" s="59" t="s">
        <v>102</v>
      </c>
      <c r="C54" s="60"/>
      <c r="D54" s="59" t="s">
        <v>589</v>
      </c>
      <c r="E54" s="78">
        <f>E55</f>
        <v>350000</v>
      </c>
      <c r="F54" s="78">
        <v>0</v>
      </c>
      <c r="G54" s="38">
        <f t="shared" si="0"/>
        <v>350000</v>
      </c>
    </row>
    <row r="55" spans="1:7" s="91" customFormat="1" ht="15" customHeight="1">
      <c r="A55" s="108" t="s">
        <v>137</v>
      </c>
      <c r="B55" s="59">
        <v>200</v>
      </c>
      <c r="C55" s="60" t="s">
        <v>59</v>
      </c>
      <c r="D55" s="59" t="s">
        <v>590</v>
      </c>
      <c r="E55" s="78">
        <v>350000</v>
      </c>
      <c r="F55" s="78">
        <v>0</v>
      </c>
      <c r="G55" s="38">
        <f t="shared" si="0"/>
        <v>350000</v>
      </c>
    </row>
    <row r="56" spans="1:7" s="91" customFormat="1" ht="19.5" customHeight="1">
      <c r="A56" s="108" t="s">
        <v>60</v>
      </c>
      <c r="B56" s="59">
        <v>200</v>
      </c>
      <c r="C56" s="60" t="s">
        <v>61</v>
      </c>
      <c r="D56" s="59" t="s">
        <v>591</v>
      </c>
      <c r="E56" s="77">
        <f>E57+E68+E74+E81</f>
        <v>2873500</v>
      </c>
      <c r="F56" s="78">
        <f>F74+F81</f>
        <v>235084.66</v>
      </c>
      <c r="G56" s="38">
        <f t="shared" si="0"/>
        <v>2638415.34</v>
      </c>
    </row>
    <row r="57" spans="1:7" s="91" customFormat="1" ht="42.75" customHeight="1">
      <c r="A57" s="86" t="s">
        <v>592</v>
      </c>
      <c r="B57" s="59" t="s">
        <v>102</v>
      </c>
      <c r="C57" s="60"/>
      <c r="D57" s="22" t="s">
        <v>593</v>
      </c>
      <c r="E57" s="78">
        <f>E58+E63</f>
        <v>75000</v>
      </c>
      <c r="F57" s="78">
        <v>0</v>
      </c>
      <c r="G57" s="38">
        <f t="shared" si="0"/>
        <v>75000</v>
      </c>
    </row>
    <row r="58" spans="1:7" s="91" customFormat="1" ht="24">
      <c r="A58" s="97" t="s">
        <v>278</v>
      </c>
      <c r="B58" s="22" t="s">
        <v>102</v>
      </c>
      <c r="C58" s="39"/>
      <c r="D58" s="22" t="s">
        <v>594</v>
      </c>
      <c r="E58" s="78">
        <f>E59</f>
        <v>50000</v>
      </c>
      <c r="F58" s="40">
        <v>0</v>
      </c>
      <c r="G58" s="38">
        <f t="shared" si="0"/>
        <v>50000</v>
      </c>
    </row>
    <row r="59" spans="1:7" s="91" customFormat="1" ht="133.5" customHeight="1">
      <c r="A59" s="97" t="s">
        <v>279</v>
      </c>
      <c r="B59" s="22" t="s">
        <v>102</v>
      </c>
      <c r="C59" s="39"/>
      <c r="D59" s="22" t="s">
        <v>595</v>
      </c>
      <c r="E59" s="78">
        <f>E60</f>
        <v>50000</v>
      </c>
      <c r="F59" s="40">
        <v>0</v>
      </c>
      <c r="G59" s="38">
        <f t="shared" si="0"/>
        <v>50000</v>
      </c>
    </row>
    <row r="60" spans="1:7" s="91" customFormat="1" ht="28.5" customHeight="1">
      <c r="A60" s="97" t="s">
        <v>550</v>
      </c>
      <c r="B60" s="22" t="s">
        <v>102</v>
      </c>
      <c r="C60" s="39"/>
      <c r="D60" s="22" t="s">
        <v>596</v>
      </c>
      <c r="E60" s="78">
        <f>E61</f>
        <v>50000</v>
      </c>
      <c r="F60" s="40">
        <v>0</v>
      </c>
      <c r="G60" s="38">
        <f t="shared" si="0"/>
        <v>50000</v>
      </c>
    </row>
    <row r="61" spans="1:7" s="91" customFormat="1" ht="28.5" customHeight="1">
      <c r="A61" s="97" t="s">
        <v>552</v>
      </c>
      <c r="B61" s="22" t="s">
        <v>102</v>
      </c>
      <c r="C61" s="39"/>
      <c r="D61" s="22" t="s">
        <v>597</v>
      </c>
      <c r="E61" s="78">
        <f>E62</f>
        <v>50000</v>
      </c>
      <c r="F61" s="40">
        <v>0</v>
      </c>
      <c r="G61" s="38">
        <f t="shared" si="0"/>
        <v>50000</v>
      </c>
    </row>
    <row r="62" spans="1:7" s="91" customFormat="1" ht="24">
      <c r="A62" s="97" t="s">
        <v>135</v>
      </c>
      <c r="B62" s="22" t="s">
        <v>102</v>
      </c>
      <c r="C62" s="39"/>
      <c r="D62" s="22" t="s">
        <v>598</v>
      </c>
      <c r="E62" s="78">
        <v>50000</v>
      </c>
      <c r="F62" s="40">
        <v>0</v>
      </c>
      <c r="G62" s="38">
        <f t="shared" si="0"/>
        <v>50000</v>
      </c>
    </row>
    <row r="63" spans="1:7" s="91" customFormat="1" ht="40.5" customHeight="1">
      <c r="A63" s="131" t="s">
        <v>599</v>
      </c>
      <c r="B63" s="22" t="s">
        <v>102</v>
      </c>
      <c r="C63" s="39"/>
      <c r="D63" s="22" t="s">
        <v>600</v>
      </c>
      <c r="E63" s="78">
        <f>E64</f>
        <v>25000</v>
      </c>
      <c r="F63" s="40">
        <v>0</v>
      </c>
      <c r="G63" s="38">
        <f t="shared" si="0"/>
        <v>25000</v>
      </c>
    </row>
    <row r="64" spans="1:7" s="91" customFormat="1" ht="98.25" customHeight="1">
      <c r="A64" s="97" t="s">
        <v>280</v>
      </c>
      <c r="B64" s="22" t="s">
        <v>102</v>
      </c>
      <c r="C64" s="39"/>
      <c r="D64" s="22" t="s">
        <v>601</v>
      </c>
      <c r="E64" s="78">
        <f>E65</f>
        <v>25000</v>
      </c>
      <c r="F64" s="40">
        <v>0</v>
      </c>
      <c r="G64" s="38">
        <f t="shared" si="0"/>
        <v>25000</v>
      </c>
    </row>
    <row r="65" spans="1:7" s="91" customFormat="1" ht="27" customHeight="1">
      <c r="A65" s="97" t="s">
        <v>550</v>
      </c>
      <c r="B65" s="22" t="s">
        <v>102</v>
      </c>
      <c r="C65" s="39"/>
      <c r="D65" s="22" t="s">
        <v>602</v>
      </c>
      <c r="E65" s="78">
        <f>E66</f>
        <v>25000</v>
      </c>
      <c r="F65" s="40">
        <v>0</v>
      </c>
      <c r="G65" s="38">
        <f t="shared" si="0"/>
        <v>25000</v>
      </c>
    </row>
    <row r="66" spans="1:7" s="91" customFormat="1" ht="35.25" customHeight="1">
      <c r="A66" s="97" t="s">
        <v>552</v>
      </c>
      <c r="B66" s="22" t="s">
        <v>102</v>
      </c>
      <c r="C66" s="39"/>
      <c r="D66" s="22" t="s">
        <v>603</v>
      </c>
      <c r="E66" s="78">
        <f>E67</f>
        <v>25000</v>
      </c>
      <c r="F66" s="40">
        <v>0</v>
      </c>
      <c r="G66" s="38">
        <f t="shared" si="0"/>
        <v>25000</v>
      </c>
    </row>
    <row r="67" spans="1:7" s="91" customFormat="1" ht="30.75" customHeight="1">
      <c r="A67" s="97" t="s">
        <v>135</v>
      </c>
      <c r="B67" s="22" t="s">
        <v>102</v>
      </c>
      <c r="C67" s="39"/>
      <c r="D67" s="22" t="s">
        <v>604</v>
      </c>
      <c r="E67" s="78">
        <v>25000</v>
      </c>
      <c r="F67" s="40">
        <v>0</v>
      </c>
      <c r="G67" s="38">
        <f t="shared" si="0"/>
        <v>25000</v>
      </c>
    </row>
    <row r="68" spans="1:7" s="91" customFormat="1" ht="37.5" customHeight="1">
      <c r="A68" s="82" t="s">
        <v>605</v>
      </c>
      <c r="B68" s="22" t="s">
        <v>102</v>
      </c>
      <c r="C68" s="39"/>
      <c r="D68" s="22" t="s">
        <v>606</v>
      </c>
      <c r="E68" s="78">
        <f>E69</f>
        <v>225000</v>
      </c>
      <c r="F68" s="40">
        <v>0</v>
      </c>
      <c r="G68" s="38">
        <f t="shared" si="0"/>
        <v>225000</v>
      </c>
    </row>
    <row r="69" spans="1:7" s="91" customFormat="1" ht="60">
      <c r="A69" s="97" t="s">
        <v>281</v>
      </c>
      <c r="B69" s="22" t="s">
        <v>102</v>
      </c>
      <c r="C69" s="39"/>
      <c r="D69" s="22" t="s">
        <v>607</v>
      </c>
      <c r="E69" s="78">
        <f>E70</f>
        <v>225000</v>
      </c>
      <c r="F69" s="40">
        <v>0</v>
      </c>
      <c r="G69" s="38">
        <f t="shared" si="0"/>
        <v>225000</v>
      </c>
    </row>
    <row r="70" spans="1:7" s="91" customFormat="1" ht="96.75" customHeight="1">
      <c r="A70" s="101" t="s">
        <v>282</v>
      </c>
      <c r="B70" s="22" t="s">
        <v>102</v>
      </c>
      <c r="C70" s="39"/>
      <c r="D70" s="22" t="s">
        <v>608</v>
      </c>
      <c r="E70" s="78">
        <f>E71</f>
        <v>225000</v>
      </c>
      <c r="F70" s="40">
        <v>0</v>
      </c>
      <c r="G70" s="38">
        <f t="shared" si="0"/>
        <v>225000</v>
      </c>
    </row>
    <row r="71" spans="1:7" s="91" customFormat="1" ht="27" customHeight="1">
      <c r="A71" s="97" t="s">
        <v>550</v>
      </c>
      <c r="B71" s="22" t="s">
        <v>102</v>
      </c>
      <c r="C71" s="39"/>
      <c r="D71" s="22" t="s">
        <v>609</v>
      </c>
      <c r="E71" s="78">
        <f>E72</f>
        <v>225000</v>
      </c>
      <c r="F71" s="40">
        <v>0</v>
      </c>
      <c r="G71" s="38">
        <f t="shared" si="0"/>
        <v>225000</v>
      </c>
    </row>
    <row r="72" spans="1:7" s="91" customFormat="1" ht="30.75" customHeight="1">
      <c r="A72" s="97" t="s">
        <v>552</v>
      </c>
      <c r="B72" s="22" t="s">
        <v>102</v>
      </c>
      <c r="C72" s="39"/>
      <c r="D72" s="22" t="s">
        <v>610</v>
      </c>
      <c r="E72" s="78">
        <f>E73</f>
        <v>225000</v>
      </c>
      <c r="F72" s="40">
        <v>0</v>
      </c>
      <c r="G72" s="38">
        <f t="shared" si="0"/>
        <v>225000</v>
      </c>
    </row>
    <row r="73" spans="1:7" s="91" customFormat="1" ht="34.5" customHeight="1">
      <c r="A73" s="108" t="s">
        <v>270</v>
      </c>
      <c r="B73" s="59" t="s">
        <v>102</v>
      </c>
      <c r="C73" s="60"/>
      <c r="D73" s="22" t="s">
        <v>611</v>
      </c>
      <c r="E73" s="78">
        <v>225000</v>
      </c>
      <c r="F73" s="40">
        <v>0</v>
      </c>
      <c r="G73" s="38">
        <f t="shared" si="0"/>
        <v>225000</v>
      </c>
    </row>
    <row r="74" spans="1:7" s="91" customFormat="1" ht="34.5" customHeight="1">
      <c r="A74" s="132" t="s">
        <v>612</v>
      </c>
      <c r="B74" s="59" t="s">
        <v>102</v>
      </c>
      <c r="C74" s="60"/>
      <c r="D74" s="22" t="s">
        <v>613</v>
      </c>
      <c r="E74" s="78">
        <f>E75</f>
        <v>100000</v>
      </c>
      <c r="F74" s="40">
        <f>F75</f>
        <v>11490</v>
      </c>
      <c r="G74" s="38">
        <f t="shared" si="0"/>
        <v>88510</v>
      </c>
    </row>
    <row r="75" spans="1:7" s="91" customFormat="1" ht="36">
      <c r="A75" s="99" t="s">
        <v>283</v>
      </c>
      <c r="B75" s="22" t="s">
        <v>102</v>
      </c>
      <c r="C75" s="39"/>
      <c r="D75" s="22" t="s">
        <v>614</v>
      </c>
      <c r="E75" s="78">
        <f>E76</f>
        <v>100000</v>
      </c>
      <c r="F75" s="40">
        <f>F79</f>
        <v>11490</v>
      </c>
      <c r="G75" s="38">
        <f t="shared" si="0"/>
        <v>88510</v>
      </c>
    </row>
    <row r="76" spans="1:7" s="91" customFormat="1" ht="86.25" customHeight="1">
      <c r="A76" s="101" t="s">
        <v>284</v>
      </c>
      <c r="B76" s="22" t="s">
        <v>102</v>
      </c>
      <c r="C76" s="39"/>
      <c r="D76" s="22" t="s">
        <v>615</v>
      </c>
      <c r="E76" s="78">
        <f>E77</f>
        <v>100000</v>
      </c>
      <c r="F76" s="40">
        <f>F79</f>
        <v>11490</v>
      </c>
      <c r="G76" s="38">
        <f t="shared" si="0"/>
        <v>88510</v>
      </c>
    </row>
    <row r="77" spans="1:7" s="91" customFormat="1" ht="27" customHeight="1">
      <c r="A77" s="97" t="s">
        <v>550</v>
      </c>
      <c r="B77" s="22" t="s">
        <v>102</v>
      </c>
      <c r="C77" s="39"/>
      <c r="D77" s="22" t="s">
        <v>616</v>
      </c>
      <c r="E77" s="78">
        <f>E78</f>
        <v>100000</v>
      </c>
      <c r="F77" s="40">
        <f>F78</f>
        <v>11490</v>
      </c>
      <c r="G77" s="38">
        <f t="shared" si="0"/>
        <v>88510</v>
      </c>
    </row>
    <row r="78" spans="1:7" s="91" customFormat="1" ht="31.5" customHeight="1">
      <c r="A78" s="97" t="s">
        <v>552</v>
      </c>
      <c r="B78" s="22" t="s">
        <v>102</v>
      </c>
      <c r="C78" s="39"/>
      <c r="D78" s="22" t="s">
        <v>617</v>
      </c>
      <c r="E78" s="78">
        <f>E79</f>
        <v>100000</v>
      </c>
      <c r="F78" s="40">
        <f>F79</f>
        <v>11490</v>
      </c>
      <c r="G78" s="38">
        <f t="shared" si="0"/>
        <v>88510</v>
      </c>
    </row>
    <row r="79" spans="1:7" s="91" customFormat="1" ht="36.75" customHeight="1">
      <c r="A79" s="99" t="s">
        <v>272</v>
      </c>
      <c r="B79" s="22" t="s">
        <v>102</v>
      </c>
      <c r="C79" s="39"/>
      <c r="D79" s="22" t="s">
        <v>618</v>
      </c>
      <c r="E79" s="78">
        <v>100000</v>
      </c>
      <c r="F79" s="40">
        <v>11490</v>
      </c>
      <c r="G79" s="38">
        <f t="shared" si="0"/>
        <v>88510</v>
      </c>
    </row>
    <row r="80" spans="1:7" s="91" customFormat="1" ht="12.75" hidden="1">
      <c r="A80" s="97" t="s">
        <v>50</v>
      </c>
      <c r="B80" s="22" t="s">
        <v>102</v>
      </c>
      <c r="C80" s="39"/>
      <c r="D80" s="22" t="s">
        <v>285</v>
      </c>
      <c r="E80" s="78">
        <v>0</v>
      </c>
      <c r="F80" s="40">
        <v>0</v>
      </c>
      <c r="G80" s="38">
        <f t="shared" si="0"/>
        <v>0</v>
      </c>
    </row>
    <row r="81" spans="1:7" s="91" customFormat="1" ht="12.75">
      <c r="A81" s="124" t="s">
        <v>619</v>
      </c>
      <c r="B81" s="22" t="s">
        <v>102</v>
      </c>
      <c r="C81" s="39"/>
      <c r="D81" s="22" t="s">
        <v>620</v>
      </c>
      <c r="E81" s="78">
        <f>E85+E82</f>
        <v>2473500</v>
      </c>
      <c r="F81" s="40">
        <f>F85</f>
        <v>223594.66</v>
      </c>
      <c r="G81" s="38">
        <f t="shared" si="0"/>
        <v>2249905.34</v>
      </c>
    </row>
    <row r="82" spans="1:7" s="91" customFormat="1" ht="0.75" customHeight="1">
      <c r="A82" s="107" t="s">
        <v>532</v>
      </c>
      <c r="B82" s="22" t="s">
        <v>102</v>
      </c>
      <c r="C82" s="39"/>
      <c r="D82" s="22" t="s">
        <v>808</v>
      </c>
      <c r="E82" s="78">
        <f>E83</f>
        <v>0</v>
      </c>
      <c r="F82" s="40"/>
      <c r="G82" s="38"/>
    </row>
    <row r="83" spans="1:7" s="91" customFormat="1" ht="24" hidden="1">
      <c r="A83" s="107" t="s">
        <v>534</v>
      </c>
      <c r="B83" s="22" t="s">
        <v>102</v>
      </c>
      <c r="C83" s="39"/>
      <c r="D83" s="22" t="s">
        <v>807</v>
      </c>
      <c r="E83" s="78">
        <f>E84</f>
        <v>0</v>
      </c>
      <c r="F83" s="40"/>
      <c r="G83" s="38"/>
    </row>
    <row r="84" spans="1:7" s="91" customFormat="1" ht="36" hidden="1">
      <c r="A84" s="97" t="s">
        <v>268</v>
      </c>
      <c r="B84" s="22" t="s">
        <v>102</v>
      </c>
      <c r="C84" s="39"/>
      <c r="D84" s="22" t="s">
        <v>806</v>
      </c>
      <c r="E84" s="78">
        <v>0</v>
      </c>
      <c r="F84" s="40"/>
      <c r="G84" s="38"/>
    </row>
    <row r="85" spans="1:7" s="91" customFormat="1" ht="48">
      <c r="A85" s="97" t="s">
        <v>286</v>
      </c>
      <c r="B85" s="22" t="s">
        <v>102</v>
      </c>
      <c r="C85" s="39"/>
      <c r="D85" s="22" t="s">
        <v>621</v>
      </c>
      <c r="E85" s="78">
        <f>E86+E89</f>
        <v>2473500</v>
      </c>
      <c r="F85" s="40">
        <f>F86</f>
        <v>223594.66</v>
      </c>
      <c r="G85" s="38">
        <f t="shared" si="0"/>
        <v>2249905.34</v>
      </c>
    </row>
    <row r="86" spans="1:7" s="91" customFormat="1" ht="24">
      <c r="A86" s="97" t="s">
        <v>550</v>
      </c>
      <c r="B86" s="22" t="s">
        <v>102</v>
      </c>
      <c r="C86" s="39"/>
      <c r="D86" s="22" t="s">
        <v>622</v>
      </c>
      <c r="E86" s="78">
        <f>E87</f>
        <v>2273400</v>
      </c>
      <c r="F86" s="40">
        <f>F87</f>
        <v>223594.66</v>
      </c>
      <c r="G86" s="38">
        <f t="shared" si="0"/>
        <v>2049805.34</v>
      </c>
    </row>
    <row r="87" spans="1:7" s="91" customFormat="1" ht="36">
      <c r="A87" s="97" t="s">
        <v>552</v>
      </c>
      <c r="B87" s="22" t="s">
        <v>102</v>
      </c>
      <c r="C87" s="39"/>
      <c r="D87" s="22" t="s">
        <v>623</v>
      </c>
      <c r="E87" s="78">
        <f>E88</f>
        <v>2273400</v>
      </c>
      <c r="F87" s="40">
        <f>F88</f>
        <v>223594.66</v>
      </c>
      <c r="G87" s="38">
        <f t="shared" si="0"/>
        <v>2049805.34</v>
      </c>
    </row>
    <row r="88" spans="1:7" s="91" customFormat="1" ht="36">
      <c r="A88" s="99" t="s">
        <v>272</v>
      </c>
      <c r="B88" s="22" t="s">
        <v>102</v>
      </c>
      <c r="C88" s="39"/>
      <c r="D88" s="22" t="s">
        <v>624</v>
      </c>
      <c r="E88" s="78">
        <v>2273400</v>
      </c>
      <c r="F88" s="40">
        <v>223594.66</v>
      </c>
      <c r="G88" s="38">
        <f t="shared" si="0"/>
        <v>2049805.34</v>
      </c>
    </row>
    <row r="89" spans="1:7" s="91" customFormat="1" ht="12.75">
      <c r="A89" s="100" t="s">
        <v>625</v>
      </c>
      <c r="B89" s="22" t="s">
        <v>102</v>
      </c>
      <c r="C89" s="39"/>
      <c r="D89" s="22" t="s">
        <v>626</v>
      </c>
      <c r="E89" s="78">
        <f>E90+E91</f>
        <v>200100</v>
      </c>
      <c r="F89" s="40">
        <v>0</v>
      </c>
      <c r="G89" s="38">
        <f t="shared" si="0"/>
        <v>200100</v>
      </c>
    </row>
    <row r="90" spans="1:7" s="91" customFormat="1" ht="24" customHeight="1">
      <c r="A90" s="97" t="s">
        <v>627</v>
      </c>
      <c r="B90" s="22" t="s">
        <v>102</v>
      </c>
      <c r="C90" s="39"/>
      <c r="D90" s="22" t="s">
        <v>628</v>
      </c>
      <c r="E90" s="78">
        <v>129500</v>
      </c>
      <c r="F90" s="40">
        <v>0</v>
      </c>
      <c r="G90" s="38">
        <f t="shared" si="0"/>
        <v>129500</v>
      </c>
    </row>
    <row r="91" spans="1:7" s="91" customFormat="1" ht="14.25" customHeight="1">
      <c r="A91" s="97" t="s">
        <v>629</v>
      </c>
      <c r="B91" s="22" t="s">
        <v>102</v>
      </c>
      <c r="C91" s="39"/>
      <c r="D91" s="22" t="s">
        <v>630</v>
      </c>
      <c r="E91" s="78">
        <v>70600</v>
      </c>
      <c r="F91" s="40">
        <v>0</v>
      </c>
      <c r="G91" s="38">
        <f t="shared" si="0"/>
        <v>70600</v>
      </c>
    </row>
    <row r="92" spans="1:7" s="91" customFormat="1" ht="24">
      <c r="A92" s="97" t="s">
        <v>62</v>
      </c>
      <c r="B92" s="22">
        <v>200</v>
      </c>
      <c r="C92" s="39" t="s">
        <v>63</v>
      </c>
      <c r="D92" s="22" t="s">
        <v>631</v>
      </c>
      <c r="E92" s="77">
        <f>E93</f>
        <v>1665700</v>
      </c>
      <c r="F92" s="76">
        <f>F107</f>
        <v>380175</v>
      </c>
      <c r="G92" s="38">
        <f t="shared" si="0"/>
        <v>1285525</v>
      </c>
    </row>
    <row r="93" spans="1:7" s="91" customFormat="1" ht="36">
      <c r="A93" s="97" t="s">
        <v>65</v>
      </c>
      <c r="B93" s="22" t="s">
        <v>102</v>
      </c>
      <c r="C93" s="39"/>
      <c r="D93" s="22" t="s">
        <v>632</v>
      </c>
      <c r="E93" s="78">
        <f>E94+E107</f>
        <v>1665700</v>
      </c>
      <c r="F93" s="40">
        <v>0</v>
      </c>
      <c r="G93" s="38">
        <f t="shared" si="0"/>
        <v>1665700</v>
      </c>
    </row>
    <row r="94" spans="1:7" s="91" customFormat="1" ht="60">
      <c r="A94" s="82" t="s">
        <v>633</v>
      </c>
      <c r="B94" s="22" t="s">
        <v>102</v>
      </c>
      <c r="C94" s="39"/>
      <c r="D94" s="22" t="s">
        <v>634</v>
      </c>
      <c r="E94" s="78">
        <f>E95+E102</f>
        <v>145000</v>
      </c>
      <c r="F94" s="40">
        <v>0</v>
      </c>
      <c r="G94" s="38">
        <f t="shared" si="0"/>
        <v>145000</v>
      </c>
    </row>
    <row r="95" spans="1:7" s="91" customFormat="1" ht="12.75">
      <c r="A95" s="97" t="s">
        <v>287</v>
      </c>
      <c r="B95" s="22" t="s">
        <v>102</v>
      </c>
      <c r="C95" s="39"/>
      <c r="D95" s="22" t="s">
        <v>635</v>
      </c>
      <c r="E95" s="78">
        <f>E96</f>
        <v>125000</v>
      </c>
      <c r="F95" s="40">
        <v>0</v>
      </c>
      <c r="G95" s="38">
        <f t="shared" si="0"/>
        <v>125000</v>
      </c>
    </row>
    <row r="96" spans="1:7" s="91" customFormat="1" ht="81.75" customHeight="1">
      <c r="A96" s="102" t="s">
        <v>288</v>
      </c>
      <c r="B96" s="22" t="s">
        <v>102</v>
      </c>
      <c r="C96" s="39"/>
      <c r="D96" s="22" t="s">
        <v>636</v>
      </c>
      <c r="E96" s="78">
        <f>E97</f>
        <v>125000</v>
      </c>
      <c r="F96" s="40">
        <v>0</v>
      </c>
      <c r="G96" s="38">
        <f t="shared" si="0"/>
        <v>125000</v>
      </c>
    </row>
    <row r="97" spans="1:7" s="91" customFormat="1" ht="29.25" customHeight="1">
      <c r="A97" s="97" t="s">
        <v>550</v>
      </c>
      <c r="B97" s="22" t="s">
        <v>102</v>
      </c>
      <c r="C97" s="39"/>
      <c r="D97" s="22" t="s">
        <v>637</v>
      </c>
      <c r="E97" s="78">
        <f>E98</f>
        <v>125000</v>
      </c>
      <c r="F97" s="40">
        <v>0</v>
      </c>
      <c r="G97" s="38">
        <f t="shared" si="0"/>
        <v>125000</v>
      </c>
    </row>
    <row r="98" spans="1:7" s="91" customFormat="1" ht="29.25" customHeight="1">
      <c r="A98" s="97" t="s">
        <v>552</v>
      </c>
      <c r="B98" s="22" t="s">
        <v>102</v>
      </c>
      <c r="C98" s="39"/>
      <c r="D98" s="22" t="s">
        <v>638</v>
      </c>
      <c r="E98" s="78">
        <f>E99</f>
        <v>125000</v>
      </c>
      <c r="F98" s="40">
        <v>0</v>
      </c>
      <c r="G98" s="38">
        <f t="shared" si="0"/>
        <v>125000</v>
      </c>
    </row>
    <row r="99" spans="1:7" s="91" customFormat="1" ht="36">
      <c r="A99" s="99" t="s">
        <v>272</v>
      </c>
      <c r="B99" s="22" t="s">
        <v>102</v>
      </c>
      <c r="C99" s="39"/>
      <c r="D99" s="22" t="s">
        <v>639</v>
      </c>
      <c r="E99" s="78">
        <v>125000</v>
      </c>
      <c r="F99" s="40">
        <v>0</v>
      </c>
      <c r="G99" s="38">
        <f t="shared" si="0"/>
        <v>125000</v>
      </c>
    </row>
    <row r="100" spans="1:7" s="91" customFormat="1" ht="12.75" hidden="1">
      <c r="A100" s="100" t="s">
        <v>48</v>
      </c>
      <c r="B100" s="22" t="s">
        <v>102</v>
      </c>
      <c r="C100" s="39"/>
      <c r="D100" s="22" t="s">
        <v>427</v>
      </c>
      <c r="E100" s="78">
        <f>E101</f>
        <v>0</v>
      </c>
      <c r="F100" s="40">
        <f>F101</f>
        <v>0</v>
      </c>
      <c r="G100" s="38">
        <f t="shared" si="0"/>
        <v>0</v>
      </c>
    </row>
    <row r="101" spans="1:7" s="91" customFormat="1" ht="12.75" hidden="1">
      <c r="A101" s="100" t="s">
        <v>50</v>
      </c>
      <c r="B101" s="22" t="s">
        <v>102</v>
      </c>
      <c r="C101" s="39"/>
      <c r="D101" s="22" t="s">
        <v>426</v>
      </c>
      <c r="E101" s="78">
        <v>0</v>
      </c>
      <c r="F101" s="40">
        <v>0</v>
      </c>
      <c r="G101" s="38">
        <f t="shared" si="0"/>
        <v>0</v>
      </c>
    </row>
    <row r="102" spans="1:7" s="91" customFormat="1" ht="18" customHeight="1">
      <c r="A102" s="133" t="s">
        <v>640</v>
      </c>
      <c r="B102" s="22" t="s">
        <v>102</v>
      </c>
      <c r="C102" s="39"/>
      <c r="D102" s="22" t="s">
        <v>641</v>
      </c>
      <c r="E102" s="78">
        <f>E103</f>
        <v>20000</v>
      </c>
      <c r="F102" s="40">
        <v>0</v>
      </c>
      <c r="G102" s="38">
        <f t="shared" si="0"/>
        <v>20000</v>
      </c>
    </row>
    <row r="103" spans="1:7" s="91" customFormat="1" ht="104.25" customHeight="1">
      <c r="A103" s="99" t="s">
        <v>642</v>
      </c>
      <c r="B103" s="22" t="s">
        <v>102</v>
      </c>
      <c r="C103" s="39"/>
      <c r="D103" s="22" t="s">
        <v>643</v>
      </c>
      <c r="E103" s="78">
        <f>E104</f>
        <v>20000</v>
      </c>
      <c r="F103" s="40">
        <v>0</v>
      </c>
      <c r="G103" s="38">
        <f t="shared" si="0"/>
        <v>20000</v>
      </c>
    </row>
    <row r="104" spans="1:7" s="91" customFormat="1" ht="25.5" customHeight="1">
      <c r="A104" s="97" t="s">
        <v>550</v>
      </c>
      <c r="B104" s="22" t="s">
        <v>102</v>
      </c>
      <c r="C104" s="39"/>
      <c r="D104" s="22" t="s">
        <v>644</v>
      </c>
      <c r="E104" s="78">
        <f>E105</f>
        <v>20000</v>
      </c>
      <c r="F104" s="40">
        <v>0</v>
      </c>
      <c r="G104" s="38">
        <f t="shared" si="0"/>
        <v>20000</v>
      </c>
    </row>
    <row r="105" spans="1:7" s="91" customFormat="1" ht="28.5" customHeight="1">
      <c r="A105" s="97" t="s">
        <v>552</v>
      </c>
      <c r="B105" s="22" t="s">
        <v>102</v>
      </c>
      <c r="C105" s="39"/>
      <c r="D105" s="22" t="s">
        <v>645</v>
      </c>
      <c r="E105" s="78">
        <f>E106</f>
        <v>20000</v>
      </c>
      <c r="F105" s="40">
        <v>0</v>
      </c>
      <c r="G105" s="38">
        <f t="shared" si="0"/>
        <v>20000</v>
      </c>
    </row>
    <row r="106" spans="1:7" s="91" customFormat="1" ht="36">
      <c r="A106" s="99" t="s">
        <v>272</v>
      </c>
      <c r="B106" s="22" t="s">
        <v>102</v>
      </c>
      <c r="C106" s="39"/>
      <c r="D106" s="22" t="s">
        <v>646</v>
      </c>
      <c r="E106" s="78">
        <v>20000</v>
      </c>
      <c r="F106" s="40">
        <v>0</v>
      </c>
      <c r="G106" s="38">
        <f t="shared" si="0"/>
        <v>20000</v>
      </c>
    </row>
    <row r="107" spans="1:7" s="91" customFormat="1" ht="36">
      <c r="A107" s="132" t="s">
        <v>568</v>
      </c>
      <c r="B107" s="22" t="s">
        <v>102</v>
      </c>
      <c r="C107" s="39"/>
      <c r="D107" s="22" t="s">
        <v>647</v>
      </c>
      <c r="E107" s="78">
        <f>E108</f>
        <v>1520700</v>
      </c>
      <c r="F107" s="40">
        <f>F108</f>
        <v>380175</v>
      </c>
      <c r="G107" s="38">
        <f t="shared" si="0"/>
        <v>1140525</v>
      </c>
    </row>
    <row r="108" spans="1:7" s="91" customFormat="1" ht="24">
      <c r="A108" s="100" t="s">
        <v>273</v>
      </c>
      <c r="B108" s="22" t="s">
        <v>102</v>
      </c>
      <c r="C108" s="39"/>
      <c r="D108" s="22" t="s">
        <v>648</v>
      </c>
      <c r="E108" s="78">
        <f>E109</f>
        <v>1520700</v>
      </c>
      <c r="F108" s="40">
        <f>F109</f>
        <v>380175</v>
      </c>
      <c r="G108" s="38">
        <f t="shared" si="0"/>
        <v>1140525</v>
      </c>
    </row>
    <row r="109" spans="1:7" s="91" customFormat="1" ht="87" customHeight="1">
      <c r="A109" s="100" t="s">
        <v>290</v>
      </c>
      <c r="B109" s="22" t="s">
        <v>102</v>
      </c>
      <c r="C109" s="39"/>
      <c r="D109" s="22" t="s">
        <v>649</v>
      </c>
      <c r="E109" s="78">
        <f>E110</f>
        <v>1520700</v>
      </c>
      <c r="F109" s="40">
        <f>F111</f>
        <v>380175</v>
      </c>
      <c r="G109" s="38">
        <f t="shared" si="0"/>
        <v>1140525</v>
      </c>
    </row>
    <row r="110" spans="1:7" s="91" customFormat="1" ht="18" customHeight="1">
      <c r="A110" s="100" t="s">
        <v>574</v>
      </c>
      <c r="B110" s="22" t="s">
        <v>102</v>
      </c>
      <c r="C110" s="39"/>
      <c r="D110" s="22" t="s">
        <v>650</v>
      </c>
      <c r="E110" s="78">
        <f>E111</f>
        <v>1520700</v>
      </c>
      <c r="F110" s="40">
        <f>F111</f>
        <v>380175</v>
      </c>
      <c r="G110" s="38">
        <f t="shared" si="0"/>
        <v>1140525</v>
      </c>
    </row>
    <row r="111" spans="1:7" s="91" customFormat="1" ht="18.75" customHeight="1">
      <c r="A111" s="97" t="s">
        <v>118</v>
      </c>
      <c r="B111" s="22" t="s">
        <v>102</v>
      </c>
      <c r="C111" s="39"/>
      <c r="D111" s="22" t="s">
        <v>651</v>
      </c>
      <c r="E111" s="78">
        <v>1520700</v>
      </c>
      <c r="F111" s="40">
        <v>380175</v>
      </c>
      <c r="G111" s="38">
        <f t="shared" si="0"/>
        <v>1140525</v>
      </c>
    </row>
    <row r="112" spans="1:7" s="91" customFormat="1" ht="12.75">
      <c r="A112" s="112" t="s">
        <v>66</v>
      </c>
      <c r="B112" s="113">
        <v>200</v>
      </c>
      <c r="C112" s="114" t="s">
        <v>67</v>
      </c>
      <c r="D112" s="113" t="s">
        <v>652</v>
      </c>
      <c r="E112" s="77">
        <f>E113+E140</f>
        <v>9654100</v>
      </c>
      <c r="F112" s="115">
        <f>F113+F140</f>
        <v>623147.2</v>
      </c>
      <c r="G112" s="38">
        <f aca="true" t="shared" si="3" ref="G112:G184">E112-F112</f>
        <v>9030952.8</v>
      </c>
    </row>
    <row r="113" spans="1:7" s="91" customFormat="1" ht="12.75">
      <c r="A113" s="97" t="s">
        <v>201</v>
      </c>
      <c r="B113" s="22" t="s">
        <v>102</v>
      </c>
      <c r="C113" s="39"/>
      <c r="D113" s="22" t="s">
        <v>653</v>
      </c>
      <c r="E113" s="77">
        <f>E115+E134</f>
        <v>9353100</v>
      </c>
      <c r="F113" s="76">
        <f>F114</f>
        <v>623147.2</v>
      </c>
      <c r="G113" s="38">
        <f t="shared" si="3"/>
        <v>8729952.8</v>
      </c>
    </row>
    <row r="114" spans="1:7" s="91" customFormat="1" ht="36">
      <c r="A114" s="99" t="s">
        <v>654</v>
      </c>
      <c r="B114" s="22" t="s">
        <v>102</v>
      </c>
      <c r="C114" s="39"/>
      <c r="D114" s="22" t="s">
        <v>655</v>
      </c>
      <c r="E114" s="77">
        <f>E115+E134</f>
        <v>9353100</v>
      </c>
      <c r="F114" s="76">
        <f>F115+F134</f>
        <v>623147.2</v>
      </c>
      <c r="G114" s="38">
        <f t="shared" si="3"/>
        <v>8729952.8</v>
      </c>
    </row>
    <row r="115" spans="1:7" s="91" customFormat="1" ht="47.25" customHeight="1">
      <c r="A115" s="97" t="s">
        <v>291</v>
      </c>
      <c r="B115" s="22" t="s">
        <v>102</v>
      </c>
      <c r="C115" s="39"/>
      <c r="D115" s="22" t="s">
        <v>656</v>
      </c>
      <c r="E115" s="78">
        <f>E121+E130</f>
        <v>9175100</v>
      </c>
      <c r="F115" s="40">
        <f>F121</f>
        <v>603856</v>
      </c>
      <c r="G115" s="38">
        <f t="shared" si="3"/>
        <v>8571244</v>
      </c>
    </row>
    <row r="116" spans="1:7" s="91" customFormat="1" ht="156" hidden="1">
      <c r="A116" s="97" t="s">
        <v>399</v>
      </c>
      <c r="B116" s="22" t="s">
        <v>102</v>
      </c>
      <c r="C116" s="39"/>
      <c r="D116" s="22" t="s">
        <v>400</v>
      </c>
      <c r="E116" s="78">
        <f aca="true" t="shared" si="4" ref="E116:F119">E117</f>
        <v>0</v>
      </c>
      <c r="F116" s="40">
        <f t="shared" si="4"/>
        <v>0</v>
      </c>
      <c r="G116" s="38">
        <f t="shared" si="3"/>
        <v>0</v>
      </c>
    </row>
    <row r="117" spans="1:7" s="91" customFormat="1" ht="36" hidden="1">
      <c r="A117" s="99" t="s">
        <v>272</v>
      </c>
      <c r="B117" s="22" t="s">
        <v>102</v>
      </c>
      <c r="C117" s="39"/>
      <c r="D117" s="22" t="s">
        <v>401</v>
      </c>
      <c r="E117" s="78">
        <f t="shared" si="4"/>
        <v>0</v>
      </c>
      <c r="F117" s="40">
        <f t="shared" si="4"/>
        <v>0</v>
      </c>
      <c r="G117" s="38">
        <f t="shared" si="3"/>
        <v>0</v>
      </c>
    </row>
    <row r="118" spans="1:7" s="91" customFormat="1" ht="12.75" hidden="1">
      <c r="A118" s="97" t="s">
        <v>43</v>
      </c>
      <c r="B118" s="22" t="s">
        <v>102</v>
      </c>
      <c r="C118" s="39"/>
      <c r="D118" s="22" t="s">
        <v>402</v>
      </c>
      <c r="E118" s="78">
        <f t="shared" si="4"/>
        <v>0</v>
      </c>
      <c r="F118" s="40">
        <f t="shared" si="4"/>
        <v>0</v>
      </c>
      <c r="G118" s="38">
        <f t="shared" si="3"/>
        <v>0</v>
      </c>
    </row>
    <row r="119" spans="1:7" s="91" customFormat="1" ht="12.75" hidden="1">
      <c r="A119" s="97" t="s">
        <v>44</v>
      </c>
      <c r="B119" s="22" t="s">
        <v>102</v>
      </c>
      <c r="C119" s="39"/>
      <c r="D119" s="22" t="s">
        <v>403</v>
      </c>
      <c r="E119" s="78">
        <f t="shared" si="4"/>
        <v>0</v>
      </c>
      <c r="F119" s="40">
        <f t="shared" si="4"/>
        <v>0</v>
      </c>
      <c r="G119" s="38">
        <f t="shared" si="3"/>
        <v>0</v>
      </c>
    </row>
    <row r="120" spans="1:7" s="91" customFormat="1" ht="12.75" hidden="1">
      <c r="A120" s="97" t="s">
        <v>46</v>
      </c>
      <c r="B120" s="22" t="s">
        <v>102</v>
      </c>
      <c r="C120" s="39"/>
      <c r="D120" s="22" t="s">
        <v>404</v>
      </c>
      <c r="E120" s="78">
        <v>0</v>
      </c>
      <c r="F120" s="40">
        <v>0</v>
      </c>
      <c r="G120" s="38">
        <f t="shared" si="3"/>
        <v>0</v>
      </c>
    </row>
    <row r="121" spans="1:7" s="91" customFormat="1" ht="100.5" customHeight="1">
      <c r="A121" s="101" t="s">
        <v>293</v>
      </c>
      <c r="B121" s="22" t="s">
        <v>102</v>
      </c>
      <c r="C121" s="39"/>
      <c r="D121" s="59" t="s">
        <v>657</v>
      </c>
      <c r="E121" s="78">
        <f>E124</f>
        <v>6933000</v>
      </c>
      <c r="F121" s="40">
        <f>F124</f>
        <v>603856</v>
      </c>
      <c r="G121" s="38">
        <f t="shared" si="3"/>
        <v>6329144</v>
      </c>
    </row>
    <row r="122" spans="1:7" s="91" customFormat="1" ht="24.75" customHeight="1">
      <c r="A122" s="97" t="s">
        <v>550</v>
      </c>
      <c r="B122" s="22" t="s">
        <v>102</v>
      </c>
      <c r="C122" s="39"/>
      <c r="D122" s="59" t="s">
        <v>658</v>
      </c>
      <c r="E122" s="78">
        <f>E123</f>
        <v>8234500</v>
      </c>
      <c r="F122" s="40">
        <f>F123</f>
        <v>603856</v>
      </c>
      <c r="G122" s="38">
        <f t="shared" si="3"/>
        <v>7630644</v>
      </c>
    </row>
    <row r="123" spans="1:7" s="91" customFormat="1" ht="33.75" customHeight="1">
      <c r="A123" s="97" t="s">
        <v>552</v>
      </c>
      <c r="B123" s="22" t="s">
        <v>102</v>
      </c>
      <c r="C123" s="39"/>
      <c r="D123" s="59" t="s">
        <v>659</v>
      </c>
      <c r="E123" s="78">
        <v>8234500</v>
      </c>
      <c r="F123" s="40">
        <f>F124</f>
        <v>603856</v>
      </c>
      <c r="G123" s="38">
        <f t="shared" si="3"/>
        <v>7630644</v>
      </c>
    </row>
    <row r="124" spans="1:7" s="91" customFormat="1" ht="36.75" customHeight="1">
      <c r="A124" s="97" t="s">
        <v>270</v>
      </c>
      <c r="B124" s="22" t="s">
        <v>102</v>
      </c>
      <c r="C124" s="39"/>
      <c r="D124" s="59" t="s">
        <v>660</v>
      </c>
      <c r="E124" s="78">
        <v>6933000</v>
      </c>
      <c r="F124" s="40">
        <v>603856</v>
      </c>
      <c r="G124" s="38">
        <f t="shared" si="3"/>
        <v>6329144</v>
      </c>
    </row>
    <row r="125" spans="1:7" s="91" customFormat="1" ht="49.5" customHeight="1" hidden="1">
      <c r="A125" s="97" t="s">
        <v>420</v>
      </c>
      <c r="B125" s="22" t="s">
        <v>102</v>
      </c>
      <c r="C125" s="39"/>
      <c r="D125" s="59" t="s">
        <v>421</v>
      </c>
      <c r="E125" s="78">
        <f aca="true" t="shared" si="5" ref="E125:F128">E126</f>
        <v>0</v>
      </c>
      <c r="F125" s="40">
        <f t="shared" si="5"/>
        <v>0</v>
      </c>
      <c r="G125" s="38">
        <f t="shared" si="3"/>
        <v>0</v>
      </c>
    </row>
    <row r="126" spans="1:7" s="91" customFormat="1" ht="36.75" customHeight="1" hidden="1">
      <c r="A126" s="97" t="s">
        <v>270</v>
      </c>
      <c r="B126" s="22" t="s">
        <v>102</v>
      </c>
      <c r="C126" s="39"/>
      <c r="D126" s="59" t="s">
        <v>424</v>
      </c>
      <c r="E126" s="78">
        <f t="shared" si="5"/>
        <v>0</v>
      </c>
      <c r="F126" s="40">
        <f t="shared" si="5"/>
        <v>0</v>
      </c>
      <c r="G126" s="38">
        <f t="shared" si="3"/>
        <v>0</v>
      </c>
    </row>
    <row r="127" spans="1:7" s="91" customFormat="1" ht="18.75" customHeight="1" hidden="1">
      <c r="A127" s="97" t="s">
        <v>43</v>
      </c>
      <c r="B127" s="22" t="s">
        <v>102</v>
      </c>
      <c r="C127" s="39"/>
      <c r="D127" s="59" t="s">
        <v>422</v>
      </c>
      <c r="E127" s="78">
        <f t="shared" si="5"/>
        <v>0</v>
      </c>
      <c r="F127" s="40">
        <f t="shared" si="5"/>
        <v>0</v>
      </c>
      <c r="G127" s="38">
        <f t="shared" si="3"/>
        <v>0</v>
      </c>
    </row>
    <row r="128" spans="1:7" s="91" customFormat="1" ht="16.5" customHeight="1" hidden="1">
      <c r="A128" s="97" t="s">
        <v>44</v>
      </c>
      <c r="B128" s="22" t="s">
        <v>102</v>
      </c>
      <c r="C128" s="39"/>
      <c r="D128" s="59" t="s">
        <v>423</v>
      </c>
      <c r="E128" s="78">
        <f t="shared" si="5"/>
        <v>0</v>
      </c>
      <c r="F128" s="40">
        <f t="shared" si="5"/>
        <v>0</v>
      </c>
      <c r="G128" s="38">
        <f t="shared" si="3"/>
        <v>0</v>
      </c>
    </row>
    <row r="129" spans="1:7" s="91" customFormat="1" ht="14.25" customHeight="1" hidden="1">
      <c r="A129" s="97" t="s">
        <v>46</v>
      </c>
      <c r="B129" s="22" t="s">
        <v>102</v>
      </c>
      <c r="C129" s="39"/>
      <c r="D129" s="59" t="s">
        <v>425</v>
      </c>
      <c r="E129" s="78">
        <v>0</v>
      </c>
      <c r="F129" s="40">
        <v>0</v>
      </c>
      <c r="G129" s="38">
        <f t="shared" si="3"/>
        <v>0</v>
      </c>
    </row>
    <row r="130" spans="1:7" s="91" customFormat="1" ht="121.5" customHeight="1">
      <c r="A130" s="134" t="s">
        <v>661</v>
      </c>
      <c r="B130" s="22" t="s">
        <v>102</v>
      </c>
      <c r="C130" s="39"/>
      <c r="D130" s="59" t="s">
        <v>662</v>
      </c>
      <c r="E130" s="78">
        <f>E131</f>
        <v>2242100</v>
      </c>
      <c r="F130" s="40">
        <v>0</v>
      </c>
      <c r="G130" s="38">
        <f t="shared" si="3"/>
        <v>2242100</v>
      </c>
    </row>
    <row r="131" spans="1:7" s="91" customFormat="1" ht="25.5" customHeight="1">
      <c r="A131" s="97" t="s">
        <v>550</v>
      </c>
      <c r="B131" s="22" t="s">
        <v>102</v>
      </c>
      <c r="C131" s="39"/>
      <c r="D131" s="59" t="s">
        <v>663</v>
      </c>
      <c r="E131" s="78">
        <f>E132</f>
        <v>2242100</v>
      </c>
      <c r="F131" s="40">
        <v>0</v>
      </c>
      <c r="G131" s="38">
        <f t="shared" si="3"/>
        <v>2242100</v>
      </c>
    </row>
    <row r="132" spans="1:7" s="91" customFormat="1" ht="27" customHeight="1">
      <c r="A132" s="97" t="s">
        <v>552</v>
      </c>
      <c r="B132" s="22" t="s">
        <v>102</v>
      </c>
      <c r="C132" s="39"/>
      <c r="D132" s="59" t="s">
        <v>664</v>
      </c>
      <c r="E132" s="78">
        <f>E133</f>
        <v>2242100</v>
      </c>
      <c r="F132" s="40">
        <v>0</v>
      </c>
      <c r="G132" s="38">
        <f t="shared" si="3"/>
        <v>2242100</v>
      </c>
    </row>
    <row r="133" spans="1:7" s="91" customFormat="1" ht="35.25" customHeight="1">
      <c r="A133" s="97" t="s">
        <v>804</v>
      </c>
      <c r="B133" s="22" t="s">
        <v>102</v>
      </c>
      <c r="C133" s="39"/>
      <c r="D133" s="59" t="s">
        <v>803</v>
      </c>
      <c r="E133" s="78">
        <v>2242100</v>
      </c>
      <c r="F133" s="40">
        <v>0</v>
      </c>
      <c r="G133" s="38">
        <f t="shared" si="3"/>
        <v>2242100</v>
      </c>
    </row>
    <row r="134" spans="1:7" s="91" customFormat="1" ht="40.5" customHeight="1">
      <c r="A134" s="97" t="s">
        <v>294</v>
      </c>
      <c r="B134" s="22" t="s">
        <v>102</v>
      </c>
      <c r="C134" s="39"/>
      <c r="D134" s="59" t="s">
        <v>665</v>
      </c>
      <c r="E134" s="78">
        <f>E135</f>
        <v>178000</v>
      </c>
      <c r="F134" s="40">
        <f>F135</f>
        <v>19291.2</v>
      </c>
      <c r="G134" s="38">
        <f t="shared" si="3"/>
        <v>158708.8</v>
      </c>
    </row>
    <row r="135" spans="1:7" s="91" customFormat="1" ht="90" customHeight="1">
      <c r="A135" s="101" t="s">
        <v>295</v>
      </c>
      <c r="B135" s="22" t="s">
        <v>102</v>
      </c>
      <c r="C135" s="39"/>
      <c r="D135" s="59" t="s">
        <v>666</v>
      </c>
      <c r="E135" s="78">
        <f>E136</f>
        <v>178000</v>
      </c>
      <c r="F135" s="40">
        <f>F138</f>
        <v>19291.2</v>
      </c>
      <c r="G135" s="38">
        <f t="shared" si="3"/>
        <v>158708.8</v>
      </c>
    </row>
    <row r="136" spans="1:7" s="91" customFormat="1" ht="27.75" customHeight="1">
      <c r="A136" s="97" t="s">
        <v>550</v>
      </c>
      <c r="B136" s="22" t="s">
        <v>102</v>
      </c>
      <c r="C136" s="39"/>
      <c r="D136" s="59" t="s">
        <v>667</v>
      </c>
      <c r="E136" s="78">
        <f>E137</f>
        <v>178000</v>
      </c>
      <c r="F136" s="40">
        <f>F137</f>
        <v>19291.2</v>
      </c>
      <c r="G136" s="38">
        <f t="shared" si="3"/>
        <v>158708.8</v>
      </c>
    </row>
    <row r="137" spans="1:7" s="91" customFormat="1" ht="35.25" customHeight="1">
      <c r="A137" s="97" t="s">
        <v>552</v>
      </c>
      <c r="B137" s="22" t="s">
        <v>102</v>
      </c>
      <c r="C137" s="39"/>
      <c r="D137" s="59" t="s">
        <v>668</v>
      </c>
      <c r="E137" s="78">
        <f>E138</f>
        <v>178000</v>
      </c>
      <c r="F137" s="40">
        <f>F138</f>
        <v>19291.2</v>
      </c>
      <c r="G137" s="38">
        <f t="shared" si="3"/>
        <v>158708.8</v>
      </c>
    </row>
    <row r="138" spans="1:7" s="91" customFormat="1" ht="35.25" customHeight="1">
      <c r="A138" s="97" t="s">
        <v>270</v>
      </c>
      <c r="B138" s="22" t="s">
        <v>102</v>
      </c>
      <c r="C138" s="39"/>
      <c r="D138" s="59" t="s">
        <v>669</v>
      </c>
      <c r="E138" s="78">
        <v>178000</v>
      </c>
      <c r="F138" s="40">
        <v>19291.2</v>
      </c>
      <c r="G138" s="38">
        <f t="shared" si="3"/>
        <v>158708.8</v>
      </c>
    </row>
    <row r="139" spans="1:7" s="91" customFormat="1" ht="18.75" customHeight="1" hidden="1">
      <c r="A139" s="97" t="s">
        <v>50</v>
      </c>
      <c r="B139" s="22" t="s">
        <v>102</v>
      </c>
      <c r="C139" s="39"/>
      <c r="D139" s="59" t="s">
        <v>419</v>
      </c>
      <c r="E139" s="78">
        <v>0</v>
      </c>
      <c r="F139" s="40">
        <v>0</v>
      </c>
      <c r="G139" s="38">
        <f t="shared" si="3"/>
        <v>0</v>
      </c>
    </row>
    <row r="140" spans="1:7" s="91" customFormat="1" ht="24">
      <c r="A140" s="97" t="s">
        <v>140</v>
      </c>
      <c r="B140" s="22" t="s">
        <v>102</v>
      </c>
      <c r="C140" s="39"/>
      <c r="D140" s="22" t="s">
        <v>670</v>
      </c>
      <c r="E140" s="78">
        <f>E141+E147</f>
        <v>301000</v>
      </c>
      <c r="F140" s="40">
        <f>F142</f>
        <v>0</v>
      </c>
      <c r="G140" s="38">
        <f t="shared" si="3"/>
        <v>301000</v>
      </c>
    </row>
    <row r="141" spans="1:7" s="91" customFormat="1" ht="36">
      <c r="A141" s="82" t="s">
        <v>605</v>
      </c>
      <c r="B141" s="22" t="s">
        <v>102</v>
      </c>
      <c r="C141" s="39"/>
      <c r="D141" s="22" t="s">
        <v>671</v>
      </c>
      <c r="E141" s="78">
        <f>E142</f>
        <v>300000</v>
      </c>
      <c r="F141" s="40">
        <v>0</v>
      </c>
      <c r="G141" s="38">
        <f t="shared" si="3"/>
        <v>300000</v>
      </c>
    </row>
    <row r="142" spans="1:7" s="91" customFormat="1" ht="24">
      <c r="A142" s="97" t="s">
        <v>296</v>
      </c>
      <c r="B142" s="22" t="s">
        <v>102</v>
      </c>
      <c r="C142" s="39"/>
      <c r="D142" s="22" t="s">
        <v>672</v>
      </c>
      <c r="E142" s="78">
        <f>E143</f>
        <v>300000</v>
      </c>
      <c r="F142" s="40">
        <v>0</v>
      </c>
      <c r="G142" s="38">
        <f t="shared" si="3"/>
        <v>300000</v>
      </c>
    </row>
    <row r="143" spans="1:7" s="91" customFormat="1" ht="73.5" customHeight="1">
      <c r="A143" s="102" t="s">
        <v>297</v>
      </c>
      <c r="B143" s="22" t="s">
        <v>102</v>
      </c>
      <c r="C143" s="39"/>
      <c r="D143" s="22" t="s">
        <v>673</v>
      </c>
      <c r="E143" s="78">
        <f>E144</f>
        <v>300000</v>
      </c>
      <c r="F143" s="40">
        <v>0</v>
      </c>
      <c r="G143" s="38">
        <f t="shared" si="3"/>
        <v>300000</v>
      </c>
    </row>
    <row r="144" spans="1:7" s="91" customFormat="1" ht="30.75" customHeight="1">
      <c r="A144" s="97" t="s">
        <v>550</v>
      </c>
      <c r="B144" s="22" t="s">
        <v>102</v>
      </c>
      <c r="C144" s="39"/>
      <c r="D144" s="22" t="s">
        <v>674</v>
      </c>
      <c r="E144" s="78">
        <f>E145</f>
        <v>300000</v>
      </c>
      <c r="F144" s="40">
        <v>0</v>
      </c>
      <c r="G144" s="38">
        <f t="shared" si="3"/>
        <v>300000</v>
      </c>
    </row>
    <row r="145" spans="1:7" s="91" customFormat="1" ht="30.75" customHeight="1">
      <c r="A145" s="97" t="s">
        <v>552</v>
      </c>
      <c r="B145" s="22" t="s">
        <v>102</v>
      </c>
      <c r="C145" s="39"/>
      <c r="D145" s="22" t="s">
        <v>675</v>
      </c>
      <c r="E145" s="78">
        <f>E146</f>
        <v>300000</v>
      </c>
      <c r="F145" s="40">
        <v>0</v>
      </c>
      <c r="G145" s="38">
        <f t="shared" si="3"/>
        <v>300000</v>
      </c>
    </row>
    <row r="146" spans="1:7" s="91" customFormat="1" ht="36">
      <c r="A146" s="97" t="s">
        <v>270</v>
      </c>
      <c r="B146" s="22" t="s">
        <v>102</v>
      </c>
      <c r="C146" s="39"/>
      <c r="D146" s="22" t="s">
        <v>676</v>
      </c>
      <c r="E146" s="78">
        <v>300000</v>
      </c>
      <c r="F146" s="40">
        <v>0</v>
      </c>
      <c r="G146" s="38">
        <f t="shared" si="3"/>
        <v>300000</v>
      </c>
    </row>
    <row r="147" spans="1:7" s="91" customFormat="1" ht="36">
      <c r="A147" s="130" t="s">
        <v>677</v>
      </c>
      <c r="B147" s="22" t="s">
        <v>102</v>
      </c>
      <c r="C147" s="39"/>
      <c r="D147" s="22" t="s">
        <v>678</v>
      </c>
      <c r="E147" s="135">
        <f>E148</f>
        <v>1000</v>
      </c>
      <c r="F147" s="123">
        <v>0</v>
      </c>
      <c r="G147" s="38">
        <f t="shared" si="3"/>
        <v>1000</v>
      </c>
    </row>
    <row r="148" spans="1:7" s="91" customFormat="1" ht="36">
      <c r="A148" s="130" t="s">
        <v>679</v>
      </c>
      <c r="B148" s="22" t="s">
        <v>102</v>
      </c>
      <c r="C148" s="39"/>
      <c r="D148" s="22" t="s">
        <v>680</v>
      </c>
      <c r="E148" s="78">
        <f>E149</f>
        <v>1000</v>
      </c>
      <c r="F148" s="40">
        <v>0</v>
      </c>
      <c r="G148" s="38">
        <f t="shared" si="3"/>
        <v>1000</v>
      </c>
    </row>
    <row r="149" spans="1:7" s="91" customFormat="1" ht="108">
      <c r="A149" s="136" t="s">
        <v>681</v>
      </c>
      <c r="B149" s="22" t="s">
        <v>102</v>
      </c>
      <c r="C149" s="39"/>
      <c r="D149" s="22" t="s">
        <v>682</v>
      </c>
      <c r="E149" s="78">
        <f>E150</f>
        <v>1000</v>
      </c>
      <c r="F149" s="40">
        <v>0</v>
      </c>
      <c r="G149" s="38">
        <f t="shared" si="3"/>
        <v>1000</v>
      </c>
    </row>
    <row r="150" spans="1:7" s="91" customFormat="1" ht="24">
      <c r="A150" s="97" t="s">
        <v>550</v>
      </c>
      <c r="B150" s="22" t="s">
        <v>102</v>
      </c>
      <c r="C150" s="39"/>
      <c r="D150" s="22" t="s">
        <v>683</v>
      </c>
      <c r="E150" s="78">
        <f>E151</f>
        <v>1000</v>
      </c>
      <c r="F150" s="40">
        <v>0</v>
      </c>
      <c r="G150" s="38">
        <f t="shared" si="3"/>
        <v>1000</v>
      </c>
    </row>
    <row r="151" spans="1:7" s="91" customFormat="1" ht="36">
      <c r="A151" s="97" t="s">
        <v>552</v>
      </c>
      <c r="B151" s="22" t="s">
        <v>102</v>
      </c>
      <c r="C151" s="39"/>
      <c r="D151" s="22" t="s">
        <v>684</v>
      </c>
      <c r="E151" s="78">
        <f>E152</f>
        <v>1000</v>
      </c>
      <c r="F151" s="40">
        <v>0</v>
      </c>
      <c r="G151" s="38">
        <f t="shared" si="3"/>
        <v>1000</v>
      </c>
    </row>
    <row r="152" spans="1:7" s="91" customFormat="1" ht="36">
      <c r="A152" s="97" t="s">
        <v>270</v>
      </c>
      <c r="B152" s="22" t="s">
        <v>102</v>
      </c>
      <c r="C152" s="39"/>
      <c r="D152" s="22" t="s">
        <v>685</v>
      </c>
      <c r="E152" s="78">
        <v>1000</v>
      </c>
      <c r="F152" s="40">
        <v>0</v>
      </c>
      <c r="G152" s="38">
        <f t="shared" si="3"/>
        <v>1000</v>
      </c>
    </row>
    <row r="153" spans="1:7" s="92" customFormat="1" ht="12.75">
      <c r="A153" s="108" t="s">
        <v>68</v>
      </c>
      <c r="B153" s="59">
        <v>200</v>
      </c>
      <c r="C153" s="60" t="s">
        <v>69</v>
      </c>
      <c r="D153" s="59" t="s">
        <v>686</v>
      </c>
      <c r="E153" s="77">
        <f>E154+E178+E256</f>
        <v>56543900</v>
      </c>
      <c r="F153" s="77">
        <f>F154+F178+F256</f>
        <v>27380640.63</v>
      </c>
      <c r="G153" s="38">
        <f t="shared" si="3"/>
        <v>29163259.37</v>
      </c>
    </row>
    <row r="154" spans="1:7" s="91" customFormat="1" ht="12.75">
      <c r="A154" s="97" t="s">
        <v>71</v>
      </c>
      <c r="B154" s="22">
        <v>200</v>
      </c>
      <c r="C154" s="39" t="s">
        <v>70</v>
      </c>
      <c r="D154" s="22" t="s">
        <v>687</v>
      </c>
      <c r="E154" s="78">
        <f>E156</f>
        <v>2650000</v>
      </c>
      <c r="F154" s="40">
        <f>F171</f>
        <v>27807.65</v>
      </c>
      <c r="G154" s="38">
        <f t="shared" si="3"/>
        <v>2622192.35</v>
      </c>
    </row>
    <row r="155" spans="1:7" s="91" customFormat="1" ht="48">
      <c r="A155" s="99" t="s">
        <v>688</v>
      </c>
      <c r="B155" s="22" t="s">
        <v>102</v>
      </c>
      <c r="C155" s="39"/>
      <c r="D155" s="22" t="s">
        <v>689</v>
      </c>
      <c r="E155" s="78">
        <f>E156</f>
        <v>2650000</v>
      </c>
      <c r="F155" s="40">
        <v>0</v>
      </c>
      <c r="G155" s="38">
        <f t="shared" si="3"/>
        <v>2650000</v>
      </c>
    </row>
    <row r="156" spans="1:7" s="91" customFormat="1" ht="23.25" customHeight="1">
      <c r="A156" s="84" t="s">
        <v>298</v>
      </c>
      <c r="B156" s="22" t="s">
        <v>102</v>
      </c>
      <c r="C156" s="39"/>
      <c r="D156" s="22" t="s">
        <v>689</v>
      </c>
      <c r="E156" s="78">
        <f>E167+E171</f>
        <v>2650000</v>
      </c>
      <c r="F156" s="40">
        <v>0</v>
      </c>
      <c r="G156" s="38">
        <f t="shared" si="3"/>
        <v>2650000</v>
      </c>
    </row>
    <row r="157" spans="1:7" s="91" customFormat="1" ht="180" hidden="1">
      <c r="A157" s="103" t="s">
        <v>411</v>
      </c>
      <c r="B157" s="22" t="s">
        <v>102</v>
      </c>
      <c r="C157" s="39"/>
      <c r="D157" s="22" t="s">
        <v>412</v>
      </c>
      <c r="E157" s="78">
        <f aca="true" t="shared" si="6" ref="E157:F160">E158</f>
        <v>0</v>
      </c>
      <c r="F157" s="40">
        <f t="shared" si="6"/>
        <v>0</v>
      </c>
      <c r="G157" s="38">
        <f t="shared" si="3"/>
        <v>0</v>
      </c>
    </row>
    <row r="158" spans="1:7" s="91" customFormat="1" ht="48" hidden="1">
      <c r="A158" s="84" t="s">
        <v>208</v>
      </c>
      <c r="B158" s="22" t="s">
        <v>102</v>
      </c>
      <c r="C158" s="39"/>
      <c r="D158" s="22" t="s">
        <v>413</v>
      </c>
      <c r="E158" s="78">
        <f t="shared" si="6"/>
        <v>0</v>
      </c>
      <c r="F158" s="40">
        <f t="shared" si="6"/>
        <v>0</v>
      </c>
      <c r="G158" s="38">
        <f t="shared" si="3"/>
        <v>0</v>
      </c>
    </row>
    <row r="159" spans="1:7" s="91" customFormat="1" ht="12.75" hidden="1">
      <c r="A159" s="84" t="s">
        <v>43</v>
      </c>
      <c r="B159" s="22" t="s">
        <v>102</v>
      </c>
      <c r="C159" s="39"/>
      <c r="D159" s="22" t="s">
        <v>414</v>
      </c>
      <c r="E159" s="78">
        <f t="shared" si="6"/>
        <v>0</v>
      </c>
      <c r="F159" s="40">
        <f t="shared" si="6"/>
        <v>0</v>
      </c>
      <c r="G159" s="38">
        <f t="shared" si="3"/>
        <v>0</v>
      </c>
    </row>
    <row r="160" spans="1:7" s="91" customFormat="1" ht="12.75" hidden="1">
      <c r="A160" s="84" t="s">
        <v>64</v>
      </c>
      <c r="B160" s="22" t="s">
        <v>102</v>
      </c>
      <c r="C160" s="39"/>
      <c r="D160" s="22" t="s">
        <v>415</v>
      </c>
      <c r="E160" s="78">
        <f t="shared" si="6"/>
        <v>0</v>
      </c>
      <c r="F160" s="40">
        <f t="shared" si="6"/>
        <v>0</v>
      </c>
      <c r="G160" s="38">
        <f t="shared" si="3"/>
        <v>0</v>
      </c>
    </row>
    <row r="161" spans="1:7" s="91" customFormat="1" ht="36" hidden="1">
      <c r="A161" s="108" t="s">
        <v>260</v>
      </c>
      <c r="B161" s="22" t="s">
        <v>102</v>
      </c>
      <c r="C161" s="39"/>
      <c r="D161" s="22" t="s">
        <v>416</v>
      </c>
      <c r="E161" s="78">
        <v>0</v>
      </c>
      <c r="F161" s="40">
        <v>0</v>
      </c>
      <c r="G161" s="38">
        <f t="shared" si="3"/>
        <v>0</v>
      </c>
    </row>
    <row r="162" spans="1:7" s="91" customFormat="1" ht="82.5" customHeight="1" hidden="1">
      <c r="A162" s="101" t="s">
        <v>304</v>
      </c>
      <c r="B162" s="22" t="s">
        <v>102</v>
      </c>
      <c r="C162" s="39"/>
      <c r="D162" s="22" t="s">
        <v>299</v>
      </c>
      <c r="E162" s="78" t="e">
        <f>E163+#REF!</f>
        <v>#REF!</v>
      </c>
      <c r="F162" s="40" t="e">
        <f>F163+#REF!</f>
        <v>#REF!</v>
      </c>
      <c r="G162" s="38" t="e">
        <f t="shared" si="3"/>
        <v>#REF!</v>
      </c>
    </row>
    <row r="163" spans="1:7" s="91" customFormat="1" ht="38.25" customHeight="1" hidden="1">
      <c r="A163" s="84" t="s">
        <v>142</v>
      </c>
      <c r="B163" s="22" t="s">
        <v>102</v>
      </c>
      <c r="C163" s="39"/>
      <c r="D163" s="22" t="s">
        <v>300</v>
      </c>
      <c r="E163" s="78">
        <f aca="true" t="shared" si="7" ref="E163:F165">E164</f>
        <v>0</v>
      </c>
      <c r="F163" s="40">
        <f t="shared" si="7"/>
        <v>0</v>
      </c>
      <c r="G163" s="38">
        <f t="shared" si="3"/>
        <v>0</v>
      </c>
    </row>
    <row r="164" spans="1:7" s="91" customFormat="1" ht="12.75" hidden="1">
      <c r="A164" s="105" t="s">
        <v>43</v>
      </c>
      <c r="B164" s="22" t="s">
        <v>102</v>
      </c>
      <c r="C164" s="39"/>
      <c r="D164" s="22" t="s">
        <v>301</v>
      </c>
      <c r="E164" s="78">
        <f t="shared" si="7"/>
        <v>0</v>
      </c>
      <c r="F164" s="40">
        <f t="shared" si="7"/>
        <v>0</v>
      </c>
      <c r="G164" s="38">
        <f t="shared" si="3"/>
        <v>0</v>
      </c>
    </row>
    <row r="165" spans="1:7" s="91" customFormat="1" ht="12.75" hidden="1">
      <c r="A165" s="106" t="s">
        <v>44</v>
      </c>
      <c r="B165" s="22" t="s">
        <v>102</v>
      </c>
      <c r="C165" s="39"/>
      <c r="D165" s="22" t="s">
        <v>302</v>
      </c>
      <c r="E165" s="78">
        <f t="shared" si="7"/>
        <v>0</v>
      </c>
      <c r="F165" s="40">
        <f t="shared" si="7"/>
        <v>0</v>
      </c>
      <c r="G165" s="38">
        <f t="shared" si="3"/>
        <v>0</v>
      </c>
    </row>
    <row r="166" spans="1:7" s="91" customFormat="1" ht="15" customHeight="1" hidden="1">
      <c r="A166" s="97" t="s">
        <v>45</v>
      </c>
      <c r="B166" s="22" t="s">
        <v>102</v>
      </c>
      <c r="C166" s="39"/>
      <c r="D166" s="22" t="s">
        <v>303</v>
      </c>
      <c r="E166" s="78">
        <v>0</v>
      </c>
      <c r="F166" s="40">
        <v>0</v>
      </c>
      <c r="G166" s="38">
        <f t="shared" si="3"/>
        <v>0</v>
      </c>
    </row>
    <row r="167" spans="1:7" s="91" customFormat="1" ht="96" customHeight="1">
      <c r="A167" s="101" t="s">
        <v>366</v>
      </c>
      <c r="B167" s="22" t="s">
        <v>102</v>
      </c>
      <c r="C167" s="39"/>
      <c r="D167" s="22" t="s">
        <v>690</v>
      </c>
      <c r="E167" s="78">
        <f>E168</f>
        <v>2450000</v>
      </c>
      <c r="F167" s="40">
        <v>0</v>
      </c>
      <c r="G167" s="38">
        <f t="shared" si="3"/>
        <v>2450000</v>
      </c>
    </row>
    <row r="168" spans="1:7" s="91" customFormat="1" ht="33" customHeight="1">
      <c r="A168" s="97" t="s">
        <v>550</v>
      </c>
      <c r="B168" s="22" t="s">
        <v>102</v>
      </c>
      <c r="C168" s="39"/>
      <c r="D168" s="22" t="s">
        <v>691</v>
      </c>
      <c r="E168" s="78">
        <f>E169</f>
        <v>2450000</v>
      </c>
      <c r="F168" s="40">
        <v>0</v>
      </c>
      <c r="G168" s="38">
        <f t="shared" si="3"/>
        <v>2450000</v>
      </c>
    </row>
    <row r="169" spans="1:7" s="91" customFormat="1" ht="27" customHeight="1">
      <c r="A169" s="97" t="s">
        <v>552</v>
      </c>
      <c r="B169" s="22" t="s">
        <v>102</v>
      </c>
      <c r="C169" s="39"/>
      <c r="D169" s="22" t="s">
        <v>692</v>
      </c>
      <c r="E169" s="78">
        <f>E170</f>
        <v>2450000</v>
      </c>
      <c r="F169" s="40">
        <v>0</v>
      </c>
      <c r="G169" s="38">
        <f t="shared" si="3"/>
        <v>2450000</v>
      </c>
    </row>
    <row r="170" spans="1:7" s="91" customFormat="1" ht="39" customHeight="1">
      <c r="A170" s="97" t="s">
        <v>270</v>
      </c>
      <c r="B170" s="22" t="s">
        <v>102</v>
      </c>
      <c r="C170" s="39"/>
      <c r="D170" s="22" t="s">
        <v>693</v>
      </c>
      <c r="E170" s="78">
        <v>2450000</v>
      </c>
      <c r="F170" s="40">
        <v>0</v>
      </c>
      <c r="G170" s="38">
        <f t="shared" si="3"/>
        <v>2450000</v>
      </c>
    </row>
    <row r="171" spans="1:7" s="91" customFormat="1" ht="68.25" customHeight="1">
      <c r="A171" s="97" t="s">
        <v>369</v>
      </c>
      <c r="B171" s="22" t="s">
        <v>102</v>
      </c>
      <c r="C171" s="39"/>
      <c r="D171" s="22" t="s">
        <v>694</v>
      </c>
      <c r="E171" s="78">
        <f>E175</f>
        <v>200000</v>
      </c>
      <c r="F171" s="40">
        <f>F172+F177</f>
        <v>27807.65</v>
      </c>
      <c r="G171" s="38">
        <f t="shared" si="3"/>
        <v>172192.35</v>
      </c>
    </row>
    <row r="172" spans="1:7" s="91" customFormat="1" ht="1.5" customHeight="1" hidden="1">
      <c r="A172" s="97" t="s">
        <v>270</v>
      </c>
      <c r="B172" s="22" t="s">
        <v>102</v>
      </c>
      <c r="C172" s="39"/>
      <c r="D172" s="22" t="s">
        <v>370</v>
      </c>
      <c r="E172" s="78">
        <f>E173</f>
        <v>0</v>
      </c>
      <c r="F172" s="40">
        <f>F173</f>
        <v>0</v>
      </c>
      <c r="G172" s="38">
        <f t="shared" si="3"/>
        <v>0</v>
      </c>
    </row>
    <row r="173" spans="1:7" s="91" customFormat="1" ht="17.25" customHeight="1" hidden="1">
      <c r="A173" s="97" t="s">
        <v>43</v>
      </c>
      <c r="B173" s="22" t="s">
        <v>102</v>
      </c>
      <c r="C173" s="39"/>
      <c r="D173" s="22" t="s">
        <v>371</v>
      </c>
      <c r="E173" s="78">
        <f>E174</f>
        <v>0</v>
      </c>
      <c r="F173" s="40">
        <f>F174</f>
        <v>0</v>
      </c>
      <c r="G173" s="38">
        <f t="shared" si="3"/>
        <v>0</v>
      </c>
    </row>
    <row r="174" spans="1:7" s="91" customFormat="1" ht="17.25" customHeight="1" hidden="1">
      <c r="A174" s="97" t="s">
        <v>47</v>
      </c>
      <c r="B174" s="22" t="s">
        <v>102</v>
      </c>
      <c r="C174" s="39"/>
      <c r="D174" s="22" t="s">
        <v>372</v>
      </c>
      <c r="E174" s="78">
        <v>0</v>
      </c>
      <c r="F174" s="40"/>
      <c r="G174" s="38">
        <f t="shared" si="3"/>
        <v>0</v>
      </c>
    </row>
    <row r="175" spans="1:7" s="91" customFormat="1" ht="35.25" customHeight="1">
      <c r="A175" s="97" t="s">
        <v>550</v>
      </c>
      <c r="B175" s="22" t="s">
        <v>102</v>
      </c>
      <c r="C175" s="39"/>
      <c r="D175" s="22" t="s">
        <v>695</v>
      </c>
      <c r="E175" s="78">
        <f>E176</f>
        <v>200000</v>
      </c>
      <c r="F175" s="40">
        <f>F176</f>
        <v>27807.65</v>
      </c>
      <c r="G175" s="38">
        <f t="shared" si="3"/>
        <v>172192.35</v>
      </c>
    </row>
    <row r="176" spans="1:7" s="91" customFormat="1" ht="33.75" customHeight="1">
      <c r="A176" s="97" t="s">
        <v>552</v>
      </c>
      <c r="B176" s="22" t="s">
        <v>102</v>
      </c>
      <c r="C176" s="39"/>
      <c r="D176" s="22" t="s">
        <v>696</v>
      </c>
      <c r="E176" s="78">
        <f>E177</f>
        <v>200000</v>
      </c>
      <c r="F176" s="40">
        <f>F177</f>
        <v>27807.65</v>
      </c>
      <c r="G176" s="38">
        <f t="shared" si="3"/>
        <v>172192.35</v>
      </c>
    </row>
    <row r="177" spans="1:7" s="91" customFormat="1" ht="42.75" customHeight="1">
      <c r="A177" s="97" t="s">
        <v>142</v>
      </c>
      <c r="B177" s="22" t="s">
        <v>102</v>
      </c>
      <c r="C177" s="39"/>
      <c r="D177" s="59" t="s">
        <v>697</v>
      </c>
      <c r="E177" s="78">
        <v>200000</v>
      </c>
      <c r="F177" s="78">
        <v>27807.65</v>
      </c>
      <c r="G177" s="38">
        <f t="shared" si="3"/>
        <v>172192.35</v>
      </c>
    </row>
    <row r="178" spans="1:7" s="91" customFormat="1" ht="15" customHeight="1">
      <c r="A178" s="97" t="s">
        <v>72</v>
      </c>
      <c r="B178" s="22" t="s">
        <v>102</v>
      </c>
      <c r="C178" s="39"/>
      <c r="D178" s="22" t="s">
        <v>698</v>
      </c>
      <c r="E178" s="77">
        <f>E180+E246</f>
        <v>26927700</v>
      </c>
      <c r="F178" s="76">
        <f>F180+F246</f>
        <v>25545284.22</v>
      </c>
      <c r="G178" s="38">
        <f t="shared" si="3"/>
        <v>1382415.7800000012</v>
      </c>
    </row>
    <row r="179" spans="1:7" s="91" customFormat="1" ht="52.5" customHeight="1">
      <c r="A179" s="99" t="s">
        <v>688</v>
      </c>
      <c r="B179" s="22" t="s">
        <v>102</v>
      </c>
      <c r="C179" s="39"/>
      <c r="D179" s="22" t="s">
        <v>699</v>
      </c>
      <c r="E179" s="77">
        <f>E180</f>
        <v>26927700</v>
      </c>
      <c r="F179" s="76">
        <f>F180</f>
        <v>25545284.22</v>
      </c>
      <c r="G179" s="38">
        <f t="shared" si="3"/>
        <v>1382415.7800000012</v>
      </c>
    </row>
    <row r="180" spans="1:7" s="91" customFormat="1" ht="25.5" customHeight="1">
      <c r="A180" s="137" t="s">
        <v>700</v>
      </c>
      <c r="B180" s="22" t="s">
        <v>102</v>
      </c>
      <c r="C180" s="39"/>
      <c r="D180" s="22" t="s">
        <v>701</v>
      </c>
      <c r="E180" s="78">
        <f>E194+E198+E218+E221+E252</f>
        <v>26927700</v>
      </c>
      <c r="F180" s="40">
        <f>F194+F198+F221</f>
        <v>25545284.22</v>
      </c>
      <c r="G180" s="38">
        <f t="shared" si="3"/>
        <v>1382415.7800000012</v>
      </c>
    </row>
    <row r="181" spans="1:7" s="91" customFormat="1" ht="94.5" customHeight="1" hidden="1">
      <c r="A181" s="103" t="s">
        <v>306</v>
      </c>
      <c r="B181" s="22" t="s">
        <v>102</v>
      </c>
      <c r="C181" s="39"/>
      <c r="D181" s="22" t="s">
        <v>305</v>
      </c>
      <c r="E181" s="78">
        <f aca="true" t="shared" si="8" ref="E181:F183">E182</f>
        <v>0</v>
      </c>
      <c r="F181" s="40">
        <f t="shared" si="8"/>
        <v>0</v>
      </c>
      <c r="G181" s="38">
        <f t="shared" si="3"/>
        <v>0</v>
      </c>
    </row>
    <row r="182" spans="1:7" s="91" customFormat="1" ht="36" customHeight="1" hidden="1">
      <c r="A182" s="104" t="s">
        <v>307</v>
      </c>
      <c r="B182" s="22" t="s">
        <v>102</v>
      </c>
      <c r="C182" s="39"/>
      <c r="D182" s="22" t="s">
        <v>308</v>
      </c>
      <c r="E182" s="78">
        <f t="shared" si="8"/>
        <v>0</v>
      </c>
      <c r="F182" s="40">
        <f t="shared" si="8"/>
        <v>0</v>
      </c>
      <c r="G182" s="38">
        <f t="shared" si="3"/>
        <v>0</v>
      </c>
    </row>
    <row r="183" spans="1:7" s="91" customFormat="1" ht="15" customHeight="1" hidden="1">
      <c r="A183" s="104" t="s">
        <v>48</v>
      </c>
      <c r="B183" s="22" t="s">
        <v>102</v>
      </c>
      <c r="C183" s="39"/>
      <c r="D183" s="22" t="s">
        <v>309</v>
      </c>
      <c r="E183" s="78">
        <f t="shared" si="8"/>
        <v>0</v>
      </c>
      <c r="F183" s="40">
        <f t="shared" si="8"/>
        <v>0</v>
      </c>
      <c r="G183" s="38">
        <f t="shared" si="3"/>
        <v>0</v>
      </c>
    </row>
    <row r="184" spans="1:7" s="91" customFormat="1" ht="15" customHeight="1" hidden="1">
      <c r="A184" s="97" t="s">
        <v>49</v>
      </c>
      <c r="B184" s="22" t="s">
        <v>102</v>
      </c>
      <c r="C184" s="39"/>
      <c r="D184" s="22" t="s">
        <v>310</v>
      </c>
      <c r="E184" s="78">
        <v>0</v>
      </c>
      <c r="F184" s="40">
        <v>0</v>
      </c>
      <c r="G184" s="38">
        <f t="shared" si="3"/>
        <v>0</v>
      </c>
    </row>
    <row r="185" spans="1:7" s="91" customFormat="1" ht="124.5" customHeight="1" hidden="1">
      <c r="A185" s="101" t="s">
        <v>311</v>
      </c>
      <c r="B185" s="22" t="s">
        <v>102</v>
      </c>
      <c r="C185" s="39"/>
      <c r="D185" s="22" t="s">
        <v>312</v>
      </c>
      <c r="E185" s="78">
        <f aca="true" t="shared" si="9" ref="E185:F188">E186</f>
        <v>0</v>
      </c>
      <c r="F185" s="40">
        <f t="shared" si="9"/>
        <v>0</v>
      </c>
      <c r="G185" s="38">
        <f aca="true" t="shared" si="10" ref="G185:G197">E185-F185</f>
        <v>0</v>
      </c>
    </row>
    <row r="186" spans="1:7" s="91" customFormat="1" ht="34.5" customHeight="1" hidden="1">
      <c r="A186" s="97" t="s">
        <v>270</v>
      </c>
      <c r="B186" s="22" t="s">
        <v>102</v>
      </c>
      <c r="C186" s="39"/>
      <c r="D186" s="22" t="s">
        <v>313</v>
      </c>
      <c r="E186" s="78">
        <f t="shared" si="9"/>
        <v>0</v>
      </c>
      <c r="F186" s="40">
        <f t="shared" si="9"/>
        <v>0</v>
      </c>
      <c r="G186" s="38">
        <f t="shared" si="10"/>
        <v>0</v>
      </c>
    </row>
    <row r="187" spans="1:7" s="91" customFormat="1" ht="15" customHeight="1" hidden="1">
      <c r="A187" s="97" t="s">
        <v>43</v>
      </c>
      <c r="B187" s="22" t="s">
        <v>102</v>
      </c>
      <c r="C187" s="39"/>
      <c r="D187" s="22" t="s">
        <v>314</v>
      </c>
      <c r="E187" s="78">
        <f t="shared" si="9"/>
        <v>0</v>
      </c>
      <c r="F187" s="40">
        <f t="shared" si="9"/>
        <v>0</v>
      </c>
      <c r="G187" s="38">
        <f t="shared" si="10"/>
        <v>0</v>
      </c>
    </row>
    <row r="188" spans="1:7" s="91" customFormat="1" ht="14.25" customHeight="1" hidden="1">
      <c r="A188" s="101" t="s">
        <v>44</v>
      </c>
      <c r="B188" s="22" t="s">
        <v>102</v>
      </c>
      <c r="C188" s="39"/>
      <c r="D188" s="22" t="s">
        <v>315</v>
      </c>
      <c r="E188" s="78">
        <f t="shared" si="9"/>
        <v>0</v>
      </c>
      <c r="F188" s="40">
        <f t="shared" si="9"/>
        <v>0</v>
      </c>
      <c r="G188" s="38">
        <f t="shared" si="10"/>
        <v>0</v>
      </c>
    </row>
    <row r="189" spans="1:7" s="91" customFormat="1" ht="15.75" customHeight="1" hidden="1">
      <c r="A189" s="101" t="s">
        <v>144</v>
      </c>
      <c r="B189" s="22" t="s">
        <v>102</v>
      </c>
      <c r="C189" s="39"/>
      <c r="D189" s="22" t="s">
        <v>316</v>
      </c>
      <c r="E189" s="78">
        <v>0</v>
      </c>
      <c r="F189" s="40">
        <v>0</v>
      </c>
      <c r="G189" s="38">
        <f t="shared" si="10"/>
        <v>0</v>
      </c>
    </row>
    <row r="190" spans="1:7" s="91" customFormat="1" ht="120" customHeight="1" hidden="1">
      <c r="A190" s="102" t="s">
        <v>317</v>
      </c>
      <c r="B190" s="22" t="s">
        <v>102</v>
      </c>
      <c r="C190" s="39"/>
      <c r="D190" s="22" t="s">
        <v>318</v>
      </c>
      <c r="E190" s="78">
        <f aca="true" t="shared" si="11" ref="E190:F192">E191</f>
        <v>0</v>
      </c>
      <c r="F190" s="40">
        <f t="shared" si="11"/>
        <v>0</v>
      </c>
      <c r="G190" s="38">
        <f t="shared" si="10"/>
        <v>0</v>
      </c>
    </row>
    <row r="191" spans="1:7" s="91" customFormat="1" ht="36" customHeight="1" hidden="1">
      <c r="A191" s="97" t="s">
        <v>270</v>
      </c>
      <c r="B191" s="22" t="s">
        <v>102</v>
      </c>
      <c r="C191" s="39"/>
      <c r="D191" s="22" t="s">
        <v>319</v>
      </c>
      <c r="E191" s="78">
        <f t="shared" si="11"/>
        <v>0</v>
      </c>
      <c r="F191" s="40">
        <f t="shared" si="11"/>
        <v>0</v>
      </c>
      <c r="G191" s="38">
        <f t="shared" si="10"/>
        <v>0</v>
      </c>
    </row>
    <row r="192" spans="1:7" s="91" customFormat="1" ht="15" customHeight="1" hidden="1">
      <c r="A192" s="84" t="s">
        <v>48</v>
      </c>
      <c r="B192" s="22" t="s">
        <v>102</v>
      </c>
      <c r="C192" s="39"/>
      <c r="D192" s="22" t="s">
        <v>320</v>
      </c>
      <c r="E192" s="78">
        <f t="shared" si="11"/>
        <v>0</v>
      </c>
      <c r="F192" s="40">
        <f t="shared" si="11"/>
        <v>0</v>
      </c>
      <c r="G192" s="38">
        <f t="shared" si="10"/>
        <v>0</v>
      </c>
    </row>
    <row r="193" spans="1:7" s="91" customFormat="1" ht="20.25" customHeight="1" hidden="1">
      <c r="A193" s="84" t="s">
        <v>49</v>
      </c>
      <c r="B193" s="22" t="s">
        <v>102</v>
      </c>
      <c r="C193" s="39"/>
      <c r="D193" s="22" t="s">
        <v>321</v>
      </c>
      <c r="E193" s="78">
        <v>0</v>
      </c>
      <c r="F193" s="40">
        <v>0</v>
      </c>
      <c r="G193" s="38">
        <f t="shared" si="10"/>
        <v>0</v>
      </c>
    </row>
    <row r="194" spans="1:7" s="91" customFormat="1" ht="102.75" customHeight="1">
      <c r="A194" s="138" t="s">
        <v>702</v>
      </c>
      <c r="B194" s="22" t="s">
        <v>102</v>
      </c>
      <c r="C194" s="39"/>
      <c r="D194" s="22" t="s">
        <v>703</v>
      </c>
      <c r="E194" s="78">
        <f>E195</f>
        <v>1502000</v>
      </c>
      <c r="F194" s="40">
        <f>F195</f>
        <v>1502000</v>
      </c>
      <c r="G194" s="38">
        <f t="shared" si="10"/>
        <v>0</v>
      </c>
    </row>
    <row r="195" spans="1:7" s="91" customFormat="1" ht="27" customHeight="1">
      <c r="A195" s="97" t="s">
        <v>550</v>
      </c>
      <c r="B195" s="22" t="s">
        <v>102</v>
      </c>
      <c r="C195" s="39"/>
      <c r="D195" s="22" t="s">
        <v>704</v>
      </c>
      <c r="E195" s="78">
        <f>E196</f>
        <v>1502000</v>
      </c>
      <c r="F195" s="40">
        <f>F196</f>
        <v>1502000</v>
      </c>
      <c r="G195" s="38">
        <f t="shared" si="10"/>
        <v>0</v>
      </c>
    </row>
    <row r="196" spans="1:7" s="91" customFormat="1" ht="33" customHeight="1">
      <c r="A196" s="97" t="s">
        <v>552</v>
      </c>
      <c r="B196" s="22" t="s">
        <v>102</v>
      </c>
      <c r="C196" s="39"/>
      <c r="D196" s="22" t="s">
        <v>705</v>
      </c>
      <c r="E196" s="78">
        <f>E197</f>
        <v>1502000</v>
      </c>
      <c r="F196" s="40">
        <f>F197</f>
        <v>1502000</v>
      </c>
      <c r="G196" s="38">
        <f t="shared" si="10"/>
        <v>0</v>
      </c>
    </row>
    <row r="197" spans="1:7" s="91" customFormat="1" ht="37.5" customHeight="1">
      <c r="A197" s="97" t="s">
        <v>270</v>
      </c>
      <c r="B197" s="22" t="s">
        <v>102</v>
      </c>
      <c r="C197" s="39"/>
      <c r="D197" s="22" t="s">
        <v>706</v>
      </c>
      <c r="E197" s="78">
        <v>1502000</v>
      </c>
      <c r="F197" s="40">
        <v>1502000</v>
      </c>
      <c r="G197" s="38">
        <f t="shared" si="10"/>
        <v>0</v>
      </c>
    </row>
    <row r="198" spans="1:7" s="91" customFormat="1" ht="108" customHeight="1">
      <c r="A198" s="101" t="s">
        <v>323</v>
      </c>
      <c r="B198" s="22" t="s">
        <v>102</v>
      </c>
      <c r="C198" s="39"/>
      <c r="D198" s="22" t="s">
        <v>707</v>
      </c>
      <c r="E198" s="78">
        <f>E203</f>
        <v>1345700</v>
      </c>
      <c r="F198" s="40">
        <f>F203+F206</f>
        <v>513284.22</v>
      </c>
      <c r="G198" s="38">
        <f aca="true" t="shared" si="12" ref="G185:G267">E198-F198</f>
        <v>832415.78</v>
      </c>
    </row>
    <row r="199" spans="1:7" s="91" customFormat="1" ht="33" customHeight="1" hidden="1">
      <c r="A199" s="84" t="s">
        <v>142</v>
      </c>
      <c r="B199" s="22" t="s">
        <v>102</v>
      </c>
      <c r="C199" s="39"/>
      <c r="D199" s="22" t="s">
        <v>373</v>
      </c>
      <c r="E199" s="78">
        <f aca="true" t="shared" si="13" ref="E199:F201">E200</f>
        <v>0</v>
      </c>
      <c r="F199" s="40">
        <f t="shared" si="13"/>
        <v>0</v>
      </c>
      <c r="G199" s="38">
        <f t="shared" si="12"/>
        <v>0</v>
      </c>
    </row>
    <row r="200" spans="1:7" s="91" customFormat="1" ht="15" customHeight="1" hidden="1">
      <c r="A200" s="105" t="s">
        <v>43</v>
      </c>
      <c r="B200" s="22" t="s">
        <v>102</v>
      </c>
      <c r="C200" s="39"/>
      <c r="D200" s="22" t="s">
        <v>374</v>
      </c>
      <c r="E200" s="78">
        <f t="shared" si="13"/>
        <v>0</v>
      </c>
      <c r="F200" s="40">
        <f t="shared" si="13"/>
        <v>0</v>
      </c>
      <c r="G200" s="38">
        <f t="shared" si="12"/>
        <v>0</v>
      </c>
    </row>
    <row r="201" spans="1:7" s="91" customFormat="1" ht="15" customHeight="1" hidden="1">
      <c r="A201" s="106" t="s">
        <v>44</v>
      </c>
      <c r="B201" s="22" t="s">
        <v>102</v>
      </c>
      <c r="C201" s="39"/>
      <c r="D201" s="22" t="s">
        <v>375</v>
      </c>
      <c r="E201" s="78">
        <f t="shared" si="13"/>
        <v>0</v>
      </c>
      <c r="F201" s="40">
        <f t="shared" si="13"/>
        <v>0</v>
      </c>
      <c r="G201" s="38">
        <f t="shared" si="12"/>
        <v>0</v>
      </c>
    </row>
    <row r="202" spans="1:7" s="91" customFormat="1" ht="12.75" customHeight="1" hidden="1">
      <c r="A202" s="107" t="s">
        <v>46</v>
      </c>
      <c r="B202" s="22" t="s">
        <v>102</v>
      </c>
      <c r="C202" s="39"/>
      <c r="D202" s="22" t="s">
        <v>376</v>
      </c>
      <c r="E202" s="78">
        <v>0</v>
      </c>
      <c r="F202" s="40">
        <v>0</v>
      </c>
      <c r="G202" s="38">
        <f t="shared" si="12"/>
        <v>0</v>
      </c>
    </row>
    <row r="203" spans="1:7" s="91" customFormat="1" ht="12.75" customHeight="1">
      <c r="A203" s="97" t="s">
        <v>550</v>
      </c>
      <c r="B203" s="22" t="s">
        <v>102</v>
      </c>
      <c r="C203" s="39"/>
      <c r="D203" s="22" t="s">
        <v>708</v>
      </c>
      <c r="E203" s="78">
        <f>E204</f>
        <v>1345700</v>
      </c>
      <c r="F203" s="40">
        <f>F204</f>
        <v>33065</v>
      </c>
      <c r="G203" s="38">
        <f t="shared" si="12"/>
        <v>1312635</v>
      </c>
    </row>
    <row r="204" spans="1:7" s="91" customFormat="1" ht="12.75" customHeight="1">
      <c r="A204" s="97" t="s">
        <v>552</v>
      </c>
      <c r="B204" s="22" t="s">
        <v>102</v>
      </c>
      <c r="C204" s="39"/>
      <c r="D204" s="22" t="s">
        <v>709</v>
      </c>
      <c r="E204" s="78">
        <f>E206+E205</f>
        <v>1345700</v>
      </c>
      <c r="F204" s="40">
        <f>F205</f>
        <v>33065</v>
      </c>
      <c r="G204" s="38">
        <f t="shared" si="12"/>
        <v>1312635</v>
      </c>
    </row>
    <row r="205" spans="1:7" s="91" customFormat="1" ht="12.75" customHeight="1">
      <c r="A205" s="97" t="s">
        <v>142</v>
      </c>
      <c r="B205" s="22" t="s">
        <v>102</v>
      </c>
      <c r="C205" s="39"/>
      <c r="D205" s="22" t="s">
        <v>795</v>
      </c>
      <c r="E205" s="78">
        <v>861800</v>
      </c>
      <c r="F205" s="40">
        <v>33065</v>
      </c>
      <c r="G205" s="38">
        <f t="shared" si="12"/>
        <v>828735</v>
      </c>
    </row>
    <row r="206" spans="1:7" s="91" customFormat="1" ht="39" customHeight="1">
      <c r="A206" s="97" t="s">
        <v>270</v>
      </c>
      <c r="B206" s="22" t="s">
        <v>102</v>
      </c>
      <c r="C206" s="39"/>
      <c r="D206" s="22" t="s">
        <v>710</v>
      </c>
      <c r="E206" s="78">
        <v>483900</v>
      </c>
      <c r="F206" s="40">
        <f>513284.22-33065</f>
        <v>480219.22</v>
      </c>
      <c r="G206" s="38">
        <f t="shared" si="12"/>
        <v>3680.780000000028</v>
      </c>
    </row>
    <row r="207" spans="1:7" s="91" customFormat="1" ht="12.75" hidden="1">
      <c r="A207" s="107" t="s">
        <v>48</v>
      </c>
      <c r="B207" s="22" t="s">
        <v>102</v>
      </c>
      <c r="C207" s="39"/>
      <c r="D207" s="22" t="s">
        <v>385</v>
      </c>
      <c r="E207" s="78">
        <f>E208+E209</f>
        <v>0</v>
      </c>
      <c r="F207" s="40">
        <f>F208+F209</f>
        <v>0</v>
      </c>
      <c r="G207" s="38">
        <f t="shared" si="12"/>
        <v>0</v>
      </c>
    </row>
    <row r="208" spans="1:7" s="91" customFormat="1" ht="12.75" hidden="1">
      <c r="A208" s="102" t="s">
        <v>49</v>
      </c>
      <c r="B208" s="22" t="s">
        <v>102</v>
      </c>
      <c r="C208" s="39"/>
      <c r="D208" s="22" t="s">
        <v>383</v>
      </c>
      <c r="E208" s="78">
        <v>0</v>
      </c>
      <c r="F208" s="40">
        <v>0</v>
      </c>
      <c r="G208" s="38">
        <f t="shared" si="12"/>
        <v>0</v>
      </c>
    </row>
    <row r="209" spans="1:7" s="91" customFormat="1" ht="12.75" hidden="1">
      <c r="A209" s="102" t="s">
        <v>50</v>
      </c>
      <c r="B209" s="22" t="s">
        <v>102</v>
      </c>
      <c r="C209" s="39"/>
      <c r="D209" s="22" t="s">
        <v>384</v>
      </c>
      <c r="E209" s="78">
        <v>0</v>
      </c>
      <c r="F209" s="40">
        <v>0</v>
      </c>
      <c r="G209" s="38">
        <f t="shared" si="12"/>
        <v>0</v>
      </c>
    </row>
    <row r="210" spans="1:7" s="91" customFormat="1" ht="36" hidden="1">
      <c r="A210" s="102" t="s">
        <v>292</v>
      </c>
      <c r="B210" s="22" t="s">
        <v>102</v>
      </c>
      <c r="C210" s="39"/>
      <c r="D210" s="22" t="s">
        <v>417</v>
      </c>
      <c r="E210" s="78" t="e">
        <f>#REF!</f>
        <v>#REF!</v>
      </c>
      <c r="F210" s="40" t="e">
        <f>#REF!</f>
        <v>#REF!</v>
      </c>
      <c r="G210" s="38" t="e">
        <f t="shared" si="12"/>
        <v>#REF!</v>
      </c>
    </row>
    <row r="211" spans="1:7" s="91" customFormat="1" ht="109.5" customHeight="1" hidden="1">
      <c r="A211" s="101" t="s">
        <v>325</v>
      </c>
      <c r="B211" s="22" t="s">
        <v>102</v>
      </c>
      <c r="C211" s="39"/>
      <c r="D211" s="22" t="s">
        <v>381</v>
      </c>
      <c r="E211" s="78">
        <f>E213</f>
        <v>0</v>
      </c>
      <c r="F211" s="40">
        <f>F213</f>
        <v>0</v>
      </c>
      <c r="G211" s="38">
        <f t="shared" si="12"/>
        <v>0</v>
      </c>
    </row>
    <row r="212" spans="1:7" s="91" customFormat="1" ht="12.75" hidden="1">
      <c r="A212" s="82" t="s">
        <v>144</v>
      </c>
      <c r="B212" s="22" t="s">
        <v>102</v>
      </c>
      <c r="C212" s="39"/>
      <c r="D212" s="22" t="s">
        <v>209</v>
      </c>
      <c r="E212" s="78">
        <v>0</v>
      </c>
      <c r="F212" s="40">
        <v>1</v>
      </c>
      <c r="G212" s="38">
        <f t="shared" si="12"/>
        <v>-1</v>
      </c>
    </row>
    <row r="213" spans="1:7" s="91" customFormat="1" ht="24" customHeight="1" hidden="1">
      <c r="A213" s="97" t="s">
        <v>135</v>
      </c>
      <c r="B213" s="22" t="s">
        <v>102</v>
      </c>
      <c r="C213" s="39"/>
      <c r="D213" s="22" t="s">
        <v>380</v>
      </c>
      <c r="E213" s="78">
        <f>E214</f>
        <v>0</v>
      </c>
      <c r="F213" s="40">
        <f>F214</f>
        <v>0</v>
      </c>
      <c r="G213" s="38">
        <f t="shared" si="12"/>
        <v>0</v>
      </c>
    </row>
    <row r="214" spans="1:7" s="91" customFormat="1" ht="12.75" hidden="1">
      <c r="A214" s="97" t="s">
        <v>43</v>
      </c>
      <c r="B214" s="22" t="s">
        <v>102</v>
      </c>
      <c r="C214" s="39"/>
      <c r="D214" s="22" t="s">
        <v>379</v>
      </c>
      <c r="E214" s="78">
        <f>E215</f>
        <v>0</v>
      </c>
      <c r="F214" s="40">
        <f>F215</f>
        <v>0</v>
      </c>
      <c r="G214" s="38">
        <f t="shared" si="12"/>
        <v>0</v>
      </c>
    </row>
    <row r="215" spans="1:7" s="91" customFormat="1" ht="12.75" hidden="1">
      <c r="A215" s="97" t="s">
        <v>44</v>
      </c>
      <c r="B215" s="22" t="s">
        <v>102</v>
      </c>
      <c r="C215" s="39"/>
      <c r="D215" s="22" t="s">
        <v>378</v>
      </c>
      <c r="E215" s="78">
        <f>E217</f>
        <v>0</v>
      </c>
      <c r="F215" s="40">
        <f>F217</f>
        <v>0</v>
      </c>
      <c r="G215" s="38">
        <f t="shared" si="12"/>
        <v>0</v>
      </c>
    </row>
    <row r="216" spans="1:7" s="91" customFormat="1" ht="12.75" hidden="1">
      <c r="A216" s="97" t="s">
        <v>45</v>
      </c>
      <c r="B216" s="22" t="s">
        <v>102</v>
      </c>
      <c r="C216" s="39"/>
      <c r="D216" s="22" t="s">
        <v>210</v>
      </c>
      <c r="E216" s="78">
        <v>0</v>
      </c>
      <c r="F216" s="40">
        <v>0</v>
      </c>
      <c r="G216" s="38">
        <f t="shared" si="12"/>
        <v>0</v>
      </c>
    </row>
    <row r="217" spans="1:7" s="91" customFormat="1" ht="12.75" hidden="1">
      <c r="A217" s="82" t="s">
        <v>45</v>
      </c>
      <c r="B217" s="22" t="s">
        <v>102</v>
      </c>
      <c r="C217" s="39"/>
      <c r="D217" s="22" t="s">
        <v>377</v>
      </c>
      <c r="E217" s="78">
        <v>0</v>
      </c>
      <c r="F217" s="40">
        <v>0</v>
      </c>
      <c r="G217" s="38">
        <f t="shared" si="12"/>
        <v>0</v>
      </c>
    </row>
    <row r="218" spans="1:7" s="91" customFormat="1" ht="84">
      <c r="A218" s="111" t="s">
        <v>382</v>
      </c>
      <c r="B218" s="22" t="s">
        <v>102</v>
      </c>
      <c r="C218" s="39"/>
      <c r="D218" s="22" t="s">
        <v>711</v>
      </c>
      <c r="E218" s="78">
        <f>E219</f>
        <v>300000</v>
      </c>
      <c r="F218" s="40">
        <v>0</v>
      </c>
      <c r="G218" s="38">
        <f t="shared" si="12"/>
        <v>300000</v>
      </c>
    </row>
    <row r="219" spans="1:7" s="91" customFormat="1" ht="12.75">
      <c r="A219" s="97" t="s">
        <v>38</v>
      </c>
      <c r="B219" s="22" t="s">
        <v>102</v>
      </c>
      <c r="C219" s="39"/>
      <c r="D219" s="22" t="s">
        <v>712</v>
      </c>
      <c r="E219" s="78">
        <f>E220</f>
        <v>300000</v>
      </c>
      <c r="F219" s="40">
        <v>0</v>
      </c>
      <c r="G219" s="38">
        <f t="shared" si="12"/>
        <v>300000</v>
      </c>
    </row>
    <row r="220" spans="1:7" s="91" customFormat="1" ht="36">
      <c r="A220" s="82" t="s">
        <v>322</v>
      </c>
      <c r="B220" s="22" t="s">
        <v>102</v>
      </c>
      <c r="C220" s="39"/>
      <c r="D220" s="22" t="s">
        <v>713</v>
      </c>
      <c r="E220" s="78">
        <v>300000</v>
      </c>
      <c r="F220" s="40">
        <v>0</v>
      </c>
      <c r="G220" s="38">
        <f t="shared" si="12"/>
        <v>300000</v>
      </c>
    </row>
    <row r="221" spans="1:7" s="91" customFormat="1" ht="132">
      <c r="A221" s="101" t="s">
        <v>714</v>
      </c>
      <c r="B221" s="22" t="s">
        <v>102</v>
      </c>
      <c r="C221" s="39"/>
      <c r="D221" s="22" t="s">
        <v>715</v>
      </c>
      <c r="E221" s="78">
        <f>E243</f>
        <v>23530000</v>
      </c>
      <c r="F221" s="40">
        <f>F243</f>
        <v>23530000</v>
      </c>
      <c r="G221" s="38">
        <f t="shared" si="12"/>
        <v>0</v>
      </c>
    </row>
    <row r="222" spans="1:7" s="91" customFormat="1" ht="36" hidden="1">
      <c r="A222" s="82" t="s">
        <v>386</v>
      </c>
      <c r="B222" s="22" t="s">
        <v>102</v>
      </c>
      <c r="C222" s="39"/>
      <c r="D222" s="22" t="s">
        <v>387</v>
      </c>
      <c r="E222" s="78">
        <f>E223</f>
        <v>0</v>
      </c>
      <c r="F222" s="40">
        <f>F223</f>
        <v>0</v>
      </c>
      <c r="G222" s="38">
        <f t="shared" si="12"/>
        <v>0</v>
      </c>
    </row>
    <row r="223" spans="1:7" s="91" customFormat="1" ht="36" hidden="1">
      <c r="A223" s="82" t="s">
        <v>388</v>
      </c>
      <c r="B223" s="22" t="s">
        <v>102</v>
      </c>
      <c r="C223" s="39"/>
      <c r="D223" s="22" t="s">
        <v>389</v>
      </c>
      <c r="E223" s="78">
        <f>E224+E227</f>
        <v>0</v>
      </c>
      <c r="F223" s="40">
        <f>F224+F227</f>
        <v>0</v>
      </c>
      <c r="G223" s="38">
        <f t="shared" si="12"/>
        <v>0</v>
      </c>
    </row>
    <row r="224" spans="1:7" s="91" customFormat="1" ht="12.75" hidden="1">
      <c r="A224" s="117" t="s">
        <v>43</v>
      </c>
      <c r="B224" s="22" t="s">
        <v>102</v>
      </c>
      <c r="C224" s="39"/>
      <c r="D224" s="22" t="s">
        <v>390</v>
      </c>
      <c r="E224" s="78">
        <f>E225</f>
        <v>0</v>
      </c>
      <c r="F224" s="40">
        <f>F225</f>
        <v>0</v>
      </c>
      <c r="G224" s="38">
        <f t="shared" si="12"/>
        <v>0</v>
      </c>
    </row>
    <row r="225" spans="1:7" s="91" customFormat="1" ht="12.75" hidden="1">
      <c r="A225" s="82" t="s">
        <v>324</v>
      </c>
      <c r="B225" s="22" t="s">
        <v>102</v>
      </c>
      <c r="C225" s="39"/>
      <c r="D225" s="22" t="s">
        <v>391</v>
      </c>
      <c r="E225" s="78">
        <f>E226</f>
        <v>0</v>
      </c>
      <c r="F225" s="40">
        <f>F226</f>
        <v>0</v>
      </c>
      <c r="G225" s="38">
        <f t="shared" si="12"/>
        <v>0</v>
      </c>
    </row>
    <row r="226" spans="1:7" s="91" customFormat="1" ht="12.75" hidden="1">
      <c r="A226" s="82" t="s">
        <v>144</v>
      </c>
      <c r="B226" s="22" t="s">
        <v>102</v>
      </c>
      <c r="C226" s="39"/>
      <c r="D226" s="22" t="s">
        <v>392</v>
      </c>
      <c r="E226" s="78">
        <v>0</v>
      </c>
      <c r="F226" s="40">
        <v>0</v>
      </c>
      <c r="G226" s="38">
        <f t="shared" si="12"/>
        <v>0</v>
      </c>
    </row>
    <row r="227" spans="1:7" s="91" customFormat="1" ht="35.25" customHeight="1" hidden="1">
      <c r="A227" s="82" t="s">
        <v>322</v>
      </c>
      <c r="B227" s="22" t="s">
        <v>102</v>
      </c>
      <c r="C227" s="39"/>
      <c r="D227" s="22" t="s">
        <v>397</v>
      </c>
      <c r="E227" s="78">
        <f aca="true" t="shared" si="14" ref="E227:F229">E228</f>
        <v>0</v>
      </c>
      <c r="F227" s="40">
        <f t="shared" si="14"/>
        <v>0</v>
      </c>
      <c r="G227" s="38">
        <f t="shared" si="12"/>
        <v>0</v>
      </c>
    </row>
    <row r="228" spans="1:7" s="91" customFormat="1" ht="12.75" hidden="1">
      <c r="A228" s="82" t="s">
        <v>393</v>
      </c>
      <c r="B228" s="22" t="s">
        <v>102</v>
      </c>
      <c r="C228" s="39"/>
      <c r="D228" s="22" t="s">
        <v>396</v>
      </c>
      <c r="E228" s="78">
        <f t="shared" si="14"/>
        <v>0</v>
      </c>
      <c r="F228" s="40">
        <f t="shared" si="14"/>
        <v>0</v>
      </c>
      <c r="G228" s="38">
        <f t="shared" si="12"/>
        <v>0</v>
      </c>
    </row>
    <row r="229" spans="1:7" s="91" customFormat="1" ht="12.75" hidden="1">
      <c r="A229" s="82" t="s">
        <v>64</v>
      </c>
      <c r="B229" s="22" t="s">
        <v>102</v>
      </c>
      <c r="C229" s="39"/>
      <c r="D229" s="22" t="s">
        <v>395</v>
      </c>
      <c r="E229" s="78">
        <f t="shared" si="14"/>
        <v>0</v>
      </c>
      <c r="F229" s="40">
        <f t="shared" si="14"/>
        <v>0</v>
      </c>
      <c r="G229" s="38">
        <f t="shared" si="12"/>
        <v>0</v>
      </c>
    </row>
    <row r="230" spans="1:7" s="91" customFormat="1" ht="36" hidden="1">
      <c r="A230" s="82" t="s">
        <v>260</v>
      </c>
      <c r="B230" s="22" t="s">
        <v>102</v>
      </c>
      <c r="C230" s="39"/>
      <c r="D230" s="22" t="s">
        <v>394</v>
      </c>
      <c r="E230" s="78"/>
      <c r="F230" s="40">
        <v>0</v>
      </c>
      <c r="G230" s="38">
        <f t="shared" si="12"/>
        <v>0</v>
      </c>
    </row>
    <row r="231" spans="1:7" s="91" customFormat="1" ht="99.75" customHeight="1" hidden="1">
      <c r="A231" s="103" t="s">
        <v>326</v>
      </c>
      <c r="B231" s="22" t="s">
        <v>102</v>
      </c>
      <c r="C231" s="39"/>
      <c r="D231" s="22" t="s">
        <v>327</v>
      </c>
      <c r="E231" s="78">
        <f aca="true" t="shared" si="15" ref="E231:F233">E232</f>
        <v>0</v>
      </c>
      <c r="F231" s="40">
        <f t="shared" si="15"/>
        <v>0</v>
      </c>
      <c r="G231" s="38">
        <f t="shared" si="12"/>
        <v>0</v>
      </c>
    </row>
    <row r="232" spans="1:7" s="91" customFormat="1" ht="36" hidden="1">
      <c r="A232" s="104" t="s">
        <v>307</v>
      </c>
      <c r="B232" s="22" t="s">
        <v>102</v>
      </c>
      <c r="C232" s="39"/>
      <c r="D232" s="22" t="s">
        <v>328</v>
      </c>
      <c r="E232" s="78">
        <f t="shared" si="15"/>
        <v>0</v>
      </c>
      <c r="F232" s="40">
        <f t="shared" si="15"/>
        <v>0</v>
      </c>
      <c r="G232" s="38">
        <f t="shared" si="12"/>
        <v>0</v>
      </c>
    </row>
    <row r="233" spans="1:7" s="91" customFormat="1" ht="12.75" hidden="1">
      <c r="A233" s="104" t="s">
        <v>48</v>
      </c>
      <c r="B233" s="22" t="s">
        <v>102</v>
      </c>
      <c r="C233" s="39"/>
      <c r="D233" s="22" t="s">
        <v>329</v>
      </c>
      <c r="E233" s="78">
        <f t="shared" si="15"/>
        <v>0</v>
      </c>
      <c r="F233" s="40">
        <f t="shared" si="15"/>
        <v>0</v>
      </c>
      <c r="G233" s="38">
        <f t="shared" si="12"/>
        <v>0</v>
      </c>
    </row>
    <row r="234" spans="1:7" s="91" customFormat="1" ht="15" customHeight="1" hidden="1">
      <c r="A234" s="109" t="s">
        <v>49</v>
      </c>
      <c r="B234" s="59" t="s">
        <v>102</v>
      </c>
      <c r="C234" s="60"/>
      <c r="D234" s="59" t="s">
        <v>330</v>
      </c>
      <c r="E234" s="78">
        <v>0</v>
      </c>
      <c r="F234" s="78">
        <v>0</v>
      </c>
      <c r="G234" s="38">
        <f t="shared" si="12"/>
        <v>0</v>
      </c>
    </row>
    <row r="235" spans="1:7" s="91" customFormat="1" ht="108" customHeight="1" hidden="1">
      <c r="A235" s="101" t="s">
        <v>331</v>
      </c>
      <c r="B235" s="22" t="s">
        <v>102</v>
      </c>
      <c r="C235" s="39"/>
      <c r="D235" s="22" t="s">
        <v>332</v>
      </c>
      <c r="E235" s="78">
        <f aca="true" t="shared" si="16" ref="E235:F237">E236</f>
        <v>0</v>
      </c>
      <c r="F235" s="40">
        <f t="shared" si="16"/>
        <v>0</v>
      </c>
      <c r="G235" s="38">
        <f t="shared" si="12"/>
        <v>0</v>
      </c>
    </row>
    <row r="236" spans="1:7" s="91" customFormat="1" ht="36" hidden="1">
      <c r="A236" s="97" t="s">
        <v>333</v>
      </c>
      <c r="B236" s="22" t="s">
        <v>102</v>
      </c>
      <c r="C236" s="39"/>
      <c r="D236" s="22" t="s">
        <v>334</v>
      </c>
      <c r="E236" s="78">
        <f t="shared" si="16"/>
        <v>0</v>
      </c>
      <c r="F236" s="40">
        <f t="shared" si="16"/>
        <v>0</v>
      </c>
      <c r="G236" s="38">
        <f t="shared" si="12"/>
        <v>0</v>
      </c>
    </row>
    <row r="237" spans="1:7" s="91" customFormat="1" ht="12.75" hidden="1">
      <c r="A237" s="97" t="s">
        <v>43</v>
      </c>
      <c r="B237" s="22" t="s">
        <v>102</v>
      </c>
      <c r="C237" s="39"/>
      <c r="D237" s="22" t="s">
        <v>335</v>
      </c>
      <c r="E237" s="78">
        <f t="shared" si="16"/>
        <v>0</v>
      </c>
      <c r="F237" s="40">
        <f t="shared" si="16"/>
        <v>0</v>
      </c>
      <c r="G237" s="38">
        <f t="shared" si="12"/>
        <v>0</v>
      </c>
    </row>
    <row r="238" spans="1:7" s="91" customFormat="1" ht="12.75" hidden="1">
      <c r="A238" s="97" t="s">
        <v>46</v>
      </c>
      <c r="B238" s="22" t="s">
        <v>102</v>
      </c>
      <c r="C238" s="39"/>
      <c r="D238" s="22" t="s">
        <v>336</v>
      </c>
      <c r="E238" s="78">
        <v>0</v>
      </c>
      <c r="F238" s="40">
        <v>0</v>
      </c>
      <c r="G238" s="38">
        <f t="shared" si="12"/>
        <v>0</v>
      </c>
    </row>
    <row r="239" spans="1:7" s="91" customFormat="1" ht="0.75" customHeight="1">
      <c r="A239" s="102" t="s">
        <v>338</v>
      </c>
      <c r="B239" s="22" t="s">
        <v>102</v>
      </c>
      <c r="C239" s="39"/>
      <c r="D239" s="22" t="s">
        <v>337</v>
      </c>
      <c r="E239" s="78">
        <f aca="true" t="shared" si="17" ref="E239:F241">E240</f>
        <v>0</v>
      </c>
      <c r="F239" s="40">
        <f t="shared" si="17"/>
        <v>0</v>
      </c>
      <c r="G239" s="38">
        <f t="shared" si="12"/>
        <v>0</v>
      </c>
    </row>
    <row r="240" spans="1:7" s="91" customFormat="1" ht="36" hidden="1">
      <c r="A240" s="97" t="s">
        <v>333</v>
      </c>
      <c r="B240" s="22" t="s">
        <v>102</v>
      </c>
      <c r="C240" s="39"/>
      <c r="D240" s="22" t="s">
        <v>339</v>
      </c>
      <c r="E240" s="78">
        <f t="shared" si="17"/>
        <v>0</v>
      </c>
      <c r="F240" s="40">
        <f t="shared" si="17"/>
        <v>0</v>
      </c>
      <c r="G240" s="38">
        <f t="shared" si="12"/>
        <v>0</v>
      </c>
    </row>
    <row r="241" spans="1:7" s="91" customFormat="1" ht="12.75" hidden="1">
      <c r="A241" s="97" t="s">
        <v>48</v>
      </c>
      <c r="B241" s="22" t="s">
        <v>102</v>
      </c>
      <c r="C241" s="39"/>
      <c r="D241" s="22" t="s">
        <v>340</v>
      </c>
      <c r="E241" s="78">
        <f t="shared" si="17"/>
        <v>0</v>
      </c>
      <c r="F241" s="40">
        <f t="shared" si="17"/>
        <v>0</v>
      </c>
      <c r="G241" s="38">
        <f t="shared" si="12"/>
        <v>0</v>
      </c>
    </row>
    <row r="242" spans="1:7" s="91" customFormat="1" ht="15" customHeight="1" hidden="1">
      <c r="A242" s="97" t="s">
        <v>49</v>
      </c>
      <c r="B242" s="22" t="s">
        <v>102</v>
      </c>
      <c r="C242" s="39"/>
      <c r="D242" s="22" t="s">
        <v>341</v>
      </c>
      <c r="E242" s="78"/>
      <c r="F242" s="40">
        <v>0</v>
      </c>
      <c r="G242" s="38">
        <f t="shared" si="12"/>
        <v>0</v>
      </c>
    </row>
    <row r="243" spans="1:7" s="91" customFormat="1" ht="33.75" customHeight="1">
      <c r="A243" s="97" t="s">
        <v>550</v>
      </c>
      <c r="B243" s="22" t="s">
        <v>342</v>
      </c>
      <c r="C243" s="39"/>
      <c r="D243" s="22" t="s">
        <v>716</v>
      </c>
      <c r="E243" s="78">
        <f>E244</f>
        <v>23530000</v>
      </c>
      <c r="F243" s="40">
        <f>F244</f>
        <v>23530000</v>
      </c>
      <c r="G243" s="38">
        <f t="shared" si="12"/>
        <v>0</v>
      </c>
    </row>
    <row r="244" spans="1:7" s="91" customFormat="1" ht="36">
      <c r="A244" s="97" t="s">
        <v>552</v>
      </c>
      <c r="B244" s="22" t="s">
        <v>102</v>
      </c>
      <c r="C244" s="39"/>
      <c r="D244" s="22" t="s">
        <v>717</v>
      </c>
      <c r="E244" s="78">
        <f>E245</f>
        <v>23530000</v>
      </c>
      <c r="F244" s="40">
        <f>F245</f>
        <v>23530000</v>
      </c>
      <c r="G244" s="38">
        <f t="shared" si="12"/>
        <v>0</v>
      </c>
    </row>
    <row r="245" spans="1:7" s="91" customFormat="1" ht="36">
      <c r="A245" s="97" t="s">
        <v>270</v>
      </c>
      <c r="B245" s="22" t="s">
        <v>102</v>
      </c>
      <c r="C245" s="39"/>
      <c r="D245" s="22" t="s">
        <v>718</v>
      </c>
      <c r="E245" s="78">
        <v>23530000</v>
      </c>
      <c r="F245" s="40">
        <v>23530000</v>
      </c>
      <c r="G245" s="38">
        <f t="shared" si="12"/>
        <v>0</v>
      </c>
    </row>
    <row r="246" spans="1:7" s="91" customFormat="1" ht="12.75" hidden="1">
      <c r="A246" s="93" t="s">
        <v>271</v>
      </c>
      <c r="B246" s="22" t="s">
        <v>102</v>
      </c>
      <c r="C246" s="39"/>
      <c r="D246" s="22" t="s">
        <v>343</v>
      </c>
      <c r="E246" s="78">
        <f aca="true" t="shared" si="18" ref="E246:F250">E247</f>
        <v>0</v>
      </c>
      <c r="F246" s="40">
        <f t="shared" si="18"/>
        <v>0</v>
      </c>
      <c r="G246" s="38">
        <f t="shared" si="12"/>
        <v>0</v>
      </c>
    </row>
    <row r="247" spans="1:7" s="91" customFormat="1" ht="48" hidden="1">
      <c r="A247" s="93" t="s">
        <v>286</v>
      </c>
      <c r="B247" s="22" t="s">
        <v>102</v>
      </c>
      <c r="C247" s="39"/>
      <c r="D247" s="22" t="s">
        <v>344</v>
      </c>
      <c r="E247" s="78">
        <f t="shared" si="18"/>
        <v>0</v>
      </c>
      <c r="F247" s="40">
        <f t="shared" si="18"/>
        <v>0</v>
      </c>
      <c r="G247" s="38">
        <f t="shared" si="12"/>
        <v>0</v>
      </c>
    </row>
    <row r="248" spans="1:7" s="91" customFormat="1" ht="36" hidden="1">
      <c r="A248" s="93" t="s">
        <v>322</v>
      </c>
      <c r="B248" s="22" t="s">
        <v>102</v>
      </c>
      <c r="C248" s="39"/>
      <c r="D248" s="22" t="s">
        <v>345</v>
      </c>
      <c r="E248" s="78">
        <f t="shared" si="18"/>
        <v>0</v>
      </c>
      <c r="F248" s="40">
        <f t="shared" si="18"/>
        <v>0</v>
      </c>
      <c r="G248" s="38">
        <f t="shared" si="12"/>
        <v>0</v>
      </c>
    </row>
    <row r="249" spans="1:7" s="91" customFormat="1" ht="12.75" hidden="1">
      <c r="A249" s="97" t="s">
        <v>43</v>
      </c>
      <c r="B249" s="22" t="s">
        <v>102</v>
      </c>
      <c r="C249" s="39"/>
      <c r="D249" s="22" t="s">
        <v>346</v>
      </c>
      <c r="E249" s="78">
        <f t="shared" si="18"/>
        <v>0</v>
      </c>
      <c r="F249" s="40">
        <f t="shared" si="18"/>
        <v>0</v>
      </c>
      <c r="G249" s="38">
        <f t="shared" si="12"/>
        <v>0</v>
      </c>
    </row>
    <row r="250" spans="1:7" s="91" customFormat="1" ht="12.75" hidden="1">
      <c r="A250" s="97" t="s">
        <v>64</v>
      </c>
      <c r="B250" s="22" t="s">
        <v>102</v>
      </c>
      <c r="C250" s="39"/>
      <c r="D250" s="22" t="s">
        <v>347</v>
      </c>
      <c r="E250" s="78">
        <f t="shared" si="18"/>
        <v>0</v>
      </c>
      <c r="F250" s="40">
        <f t="shared" si="18"/>
        <v>0</v>
      </c>
      <c r="G250" s="38">
        <f t="shared" si="12"/>
        <v>0</v>
      </c>
    </row>
    <row r="251" spans="1:7" s="91" customFormat="1" ht="12.75" customHeight="1" hidden="1">
      <c r="A251" s="97" t="s">
        <v>260</v>
      </c>
      <c r="B251" s="22" t="s">
        <v>102</v>
      </c>
      <c r="C251" s="39"/>
      <c r="D251" s="22" t="s">
        <v>348</v>
      </c>
      <c r="E251" s="78">
        <v>0</v>
      </c>
      <c r="F251" s="40">
        <v>0</v>
      </c>
      <c r="G251" s="38">
        <f t="shared" si="12"/>
        <v>0</v>
      </c>
    </row>
    <row r="252" spans="1:7" s="91" customFormat="1" ht="51" customHeight="1">
      <c r="A252" s="125" t="s">
        <v>800</v>
      </c>
      <c r="B252" s="22" t="s">
        <v>102</v>
      </c>
      <c r="C252" s="39"/>
      <c r="D252" s="22" t="s">
        <v>796</v>
      </c>
      <c r="E252" s="78">
        <f>E253</f>
        <v>250000</v>
      </c>
      <c r="F252" s="40">
        <v>0</v>
      </c>
      <c r="G252" s="38">
        <f t="shared" si="12"/>
        <v>250000</v>
      </c>
    </row>
    <row r="253" spans="1:7" s="91" customFormat="1" ht="12.75" customHeight="1">
      <c r="A253" s="97" t="s">
        <v>550</v>
      </c>
      <c r="B253" s="22" t="s">
        <v>102</v>
      </c>
      <c r="C253" s="39"/>
      <c r="D253" s="22" t="s">
        <v>797</v>
      </c>
      <c r="E253" s="78">
        <f>E254</f>
        <v>250000</v>
      </c>
      <c r="F253" s="40">
        <v>0</v>
      </c>
      <c r="G253" s="38">
        <f t="shared" si="12"/>
        <v>250000</v>
      </c>
    </row>
    <row r="254" spans="1:7" s="91" customFormat="1" ht="12.75" customHeight="1">
      <c r="A254" s="97" t="s">
        <v>552</v>
      </c>
      <c r="B254" s="22" t="s">
        <v>102</v>
      </c>
      <c r="C254" s="39"/>
      <c r="D254" s="22" t="s">
        <v>798</v>
      </c>
      <c r="E254" s="78">
        <f>E255</f>
        <v>250000</v>
      </c>
      <c r="F254" s="40">
        <v>0</v>
      </c>
      <c r="G254" s="38">
        <f t="shared" si="12"/>
        <v>250000</v>
      </c>
    </row>
    <row r="255" spans="1:7" s="91" customFormat="1" ht="12.75" customHeight="1">
      <c r="A255" s="97" t="s">
        <v>270</v>
      </c>
      <c r="B255" s="22" t="s">
        <v>102</v>
      </c>
      <c r="C255" s="39"/>
      <c r="D255" s="22" t="s">
        <v>799</v>
      </c>
      <c r="E255" s="78">
        <v>250000</v>
      </c>
      <c r="F255" s="40">
        <v>0</v>
      </c>
      <c r="G255" s="38">
        <f t="shared" si="12"/>
        <v>250000</v>
      </c>
    </row>
    <row r="256" spans="1:7" s="91" customFormat="1" ht="16.5" customHeight="1">
      <c r="A256" s="112" t="s">
        <v>73</v>
      </c>
      <c r="B256" s="113" t="s">
        <v>102</v>
      </c>
      <c r="C256" s="114"/>
      <c r="D256" s="113" t="s">
        <v>719</v>
      </c>
      <c r="E256" s="77">
        <f>E258+E272+E278+E284</f>
        <v>26966200</v>
      </c>
      <c r="F256" s="76">
        <f>F258+F272+F278+F284</f>
        <v>1807548.76</v>
      </c>
      <c r="G256" s="38">
        <f t="shared" si="12"/>
        <v>25158651.24</v>
      </c>
    </row>
    <row r="257" spans="1:7" s="91" customFormat="1" ht="60">
      <c r="A257" s="99" t="s">
        <v>688</v>
      </c>
      <c r="B257" s="113" t="s">
        <v>102</v>
      </c>
      <c r="C257" s="114"/>
      <c r="D257" s="113" t="s">
        <v>720</v>
      </c>
      <c r="E257" s="77">
        <f>E258</f>
        <v>15452200</v>
      </c>
      <c r="F257" s="76">
        <f>F258</f>
        <v>137064</v>
      </c>
      <c r="G257" s="38">
        <f t="shared" si="12"/>
        <v>15315136</v>
      </c>
    </row>
    <row r="258" spans="1:7" s="91" customFormat="1" ht="12.75">
      <c r="A258" s="97" t="s">
        <v>349</v>
      </c>
      <c r="B258" s="22" t="s">
        <v>102</v>
      </c>
      <c r="C258" s="39"/>
      <c r="D258" s="22" t="s">
        <v>721</v>
      </c>
      <c r="E258" s="78">
        <f>E259+E263+E268</f>
        <v>15452200</v>
      </c>
      <c r="F258" s="40">
        <f>F263</f>
        <v>137064</v>
      </c>
      <c r="G258" s="38">
        <f t="shared" si="12"/>
        <v>15315136</v>
      </c>
    </row>
    <row r="259" spans="1:7" s="91" customFormat="1" ht="72.75" customHeight="1">
      <c r="A259" s="101" t="s">
        <v>350</v>
      </c>
      <c r="B259" s="22" t="s">
        <v>102</v>
      </c>
      <c r="C259" s="39"/>
      <c r="D259" s="22" t="s">
        <v>722</v>
      </c>
      <c r="E259" s="78">
        <f aca="true" t="shared" si="19" ref="E259:F261">E260</f>
        <v>10429000</v>
      </c>
      <c r="F259" s="40">
        <f t="shared" si="19"/>
        <v>0</v>
      </c>
      <c r="G259" s="38">
        <f t="shared" si="12"/>
        <v>10429000</v>
      </c>
    </row>
    <row r="260" spans="1:7" s="91" customFormat="1" ht="36.75" customHeight="1">
      <c r="A260" s="97" t="s">
        <v>550</v>
      </c>
      <c r="B260" s="22" t="s">
        <v>102</v>
      </c>
      <c r="C260" s="39"/>
      <c r="D260" s="22" t="s">
        <v>723</v>
      </c>
      <c r="E260" s="78">
        <f>E261</f>
        <v>10429000</v>
      </c>
      <c r="F260" s="40">
        <v>0</v>
      </c>
      <c r="G260" s="38">
        <f t="shared" si="12"/>
        <v>10429000</v>
      </c>
    </row>
    <row r="261" spans="1:7" s="91" customFormat="1" ht="14.25" customHeight="1">
      <c r="A261" s="97" t="s">
        <v>552</v>
      </c>
      <c r="B261" s="22" t="s">
        <v>102</v>
      </c>
      <c r="C261" s="39"/>
      <c r="D261" s="22" t="s">
        <v>724</v>
      </c>
      <c r="E261" s="78">
        <f t="shared" si="19"/>
        <v>10429000</v>
      </c>
      <c r="F261" s="40">
        <f t="shared" si="19"/>
        <v>0</v>
      </c>
      <c r="G261" s="38">
        <f t="shared" si="12"/>
        <v>10429000</v>
      </c>
    </row>
    <row r="262" spans="1:7" s="91" customFormat="1" ht="14.25" customHeight="1">
      <c r="A262" s="97" t="s">
        <v>270</v>
      </c>
      <c r="B262" s="22" t="s">
        <v>102</v>
      </c>
      <c r="C262" s="39"/>
      <c r="D262" s="22" t="s">
        <v>725</v>
      </c>
      <c r="E262" s="78">
        <v>10429000</v>
      </c>
      <c r="F262" s="40">
        <v>0</v>
      </c>
      <c r="G262" s="38">
        <f t="shared" si="12"/>
        <v>10429000</v>
      </c>
    </row>
    <row r="263" spans="1:7" s="91" customFormat="1" ht="83.25" customHeight="1">
      <c r="A263" s="101" t="s">
        <v>351</v>
      </c>
      <c r="B263" s="22" t="s">
        <v>102</v>
      </c>
      <c r="C263" s="39"/>
      <c r="D263" s="22" t="s">
        <v>726</v>
      </c>
      <c r="E263" s="78">
        <f>E265</f>
        <v>1170900</v>
      </c>
      <c r="F263" s="40">
        <f>F265</f>
        <v>137064</v>
      </c>
      <c r="G263" s="38">
        <f t="shared" si="12"/>
        <v>1033836</v>
      </c>
    </row>
    <row r="264" spans="1:7" s="91" customFormat="1" ht="13.5" customHeight="1" hidden="1">
      <c r="A264" s="83" t="s">
        <v>46</v>
      </c>
      <c r="B264" s="22" t="s">
        <v>102</v>
      </c>
      <c r="C264" s="39"/>
      <c r="D264" s="22" t="s">
        <v>202</v>
      </c>
      <c r="E264" s="78">
        <v>0</v>
      </c>
      <c r="F264" s="40">
        <v>1</v>
      </c>
      <c r="G264" s="38">
        <f t="shared" si="12"/>
        <v>-1</v>
      </c>
    </row>
    <row r="265" spans="1:7" s="91" customFormat="1" ht="38.25" customHeight="1">
      <c r="A265" s="97" t="s">
        <v>550</v>
      </c>
      <c r="B265" s="22" t="s">
        <v>102</v>
      </c>
      <c r="C265" s="39"/>
      <c r="D265" s="22" t="s">
        <v>727</v>
      </c>
      <c r="E265" s="78">
        <f>E266</f>
        <v>1170900</v>
      </c>
      <c r="F265" s="40">
        <f>F266</f>
        <v>137064</v>
      </c>
      <c r="G265" s="38">
        <f t="shared" si="12"/>
        <v>1033836</v>
      </c>
    </row>
    <row r="266" spans="1:7" s="91" customFormat="1" ht="15.75" customHeight="1">
      <c r="A266" s="97" t="s">
        <v>552</v>
      </c>
      <c r="B266" s="22" t="s">
        <v>102</v>
      </c>
      <c r="C266" s="39"/>
      <c r="D266" s="22" t="s">
        <v>728</v>
      </c>
      <c r="E266" s="78">
        <f>E267</f>
        <v>1170900</v>
      </c>
      <c r="F266" s="40">
        <f>F267</f>
        <v>137064</v>
      </c>
      <c r="G266" s="38">
        <f t="shared" si="12"/>
        <v>1033836</v>
      </c>
    </row>
    <row r="267" spans="1:7" s="91" customFormat="1" ht="37.5" customHeight="1" thickBot="1">
      <c r="A267" s="97" t="s">
        <v>270</v>
      </c>
      <c r="B267" s="22" t="s">
        <v>102</v>
      </c>
      <c r="C267" s="39"/>
      <c r="D267" s="22" t="s">
        <v>729</v>
      </c>
      <c r="E267" s="78">
        <v>1170900</v>
      </c>
      <c r="F267" s="40">
        <v>137064</v>
      </c>
      <c r="G267" s="38">
        <f t="shared" si="12"/>
        <v>1033836</v>
      </c>
    </row>
    <row r="268" spans="1:7" s="91" customFormat="1" ht="108" customHeight="1" thickBot="1">
      <c r="A268" s="139" t="s">
        <v>730</v>
      </c>
      <c r="B268" s="59" t="s">
        <v>102</v>
      </c>
      <c r="C268" s="60"/>
      <c r="D268" s="59" t="s">
        <v>731</v>
      </c>
      <c r="E268" s="78">
        <f>E269</f>
        <v>3852300</v>
      </c>
      <c r="F268" s="78">
        <v>0</v>
      </c>
      <c r="G268" s="119">
        <f aca="true" t="shared" si="20" ref="G268:G330">E268-F268</f>
        <v>3852300</v>
      </c>
    </row>
    <row r="269" spans="1:7" s="91" customFormat="1" ht="27" customHeight="1">
      <c r="A269" s="83" t="s">
        <v>732</v>
      </c>
      <c r="B269" s="22" t="s">
        <v>102</v>
      </c>
      <c r="C269" s="39"/>
      <c r="D269" s="59" t="s">
        <v>733</v>
      </c>
      <c r="E269" s="78">
        <f>E270</f>
        <v>3852300</v>
      </c>
      <c r="F269" s="40">
        <v>0</v>
      </c>
      <c r="G269" s="38">
        <f t="shared" si="20"/>
        <v>3852300</v>
      </c>
    </row>
    <row r="270" spans="1:7" s="91" customFormat="1" ht="15.75" customHeight="1">
      <c r="A270" s="83" t="s">
        <v>734</v>
      </c>
      <c r="B270" s="22" t="s">
        <v>102</v>
      </c>
      <c r="C270" s="39"/>
      <c r="D270" s="59" t="s">
        <v>735</v>
      </c>
      <c r="E270" s="78">
        <v>3852300</v>
      </c>
      <c r="F270" s="40">
        <v>0</v>
      </c>
      <c r="G270" s="38">
        <f>E270-F270</f>
        <v>3852300</v>
      </c>
    </row>
    <row r="271" spans="1:7" s="91" customFormat="1" ht="33" customHeight="1">
      <c r="A271" s="99" t="s">
        <v>654</v>
      </c>
      <c r="B271" s="22" t="s">
        <v>102</v>
      </c>
      <c r="C271" s="39"/>
      <c r="D271" s="22" t="s">
        <v>736</v>
      </c>
      <c r="E271" s="78">
        <f>E272</f>
        <v>10994000</v>
      </c>
      <c r="F271" s="40">
        <f>F272</f>
        <v>1648553.08</v>
      </c>
      <c r="G271" s="38">
        <f>E271-F271</f>
        <v>9345446.92</v>
      </c>
    </row>
    <row r="272" spans="1:7" s="91" customFormat="1" ht="37.5" customHeight="1">
      <c r="A272" s="83" t="s">
        <v>294</v>
      </c>
      <c r="B272" s="22" t="s">
        <v>102</v>
      </c>
      <c r="C272" s="39"/>
      <c r="D272" s="22" t="s">
        <v>737</v>
      </c>
      <c r="E272" s="78">
        <f>E273</f>
        <v>10994000</v>
      </c>
      <c r="F272" s="40">
        <f>F273</f>
        <v>1648553.08</v>
      </c>
      <c r="G272" s="38">
        <f t="shared" si="20"/>
        <v>9345446.92</v>
      </c>
    </row>
    <row r="273" spans="1:7" s="91" customFormat="1" ht="86.25" customHeight="1">
      <c r="A273" s="101" t="s">
        <v>352</v>
      </c>
      <c r="B273" s="22" t="s">
        <v>102</v>
      </c>
      <c r="C273" s="39"/>
      <c r="D273" s="22" t="s">
        <v>738</v>
      </c>
      <c r="E273" s="78">
        <f>E274</f>
        <v>10994000</v>
      </c>
      <c r="F273" s="40">
        <f>F274</f>
        <v>1648553.08</v>
      </c>
      <c r="G273" s="38">
        <f t="shared" si="20"/>
        <v>9345446.92</v>
      </c>
    </row>
    <row r="274" spans="1:7" s="91" customFormat="1" ht="39.75" customHeight="1">
      <c r="A274" s="97" t="s">
        <v>550</v>
      </c>
      <c r="B274" s="22" t="s">
        <v>102</v>
      </c>
      <c r="C274" s="39"/>
      <c r="D274" s="22" t="s">
        <v>739</v>
      </c>
      <c r="E274" s="78">
        <f>E275</f>
        <v>10994000</v>
      </c>
      <c r="F274" s="40">
        <f>F275</f>
        <v>1648553.08</v>
      </c>
      <c r="G274" s="38">
        <f t="shared" si="20"/>
        <v>9345446.92</v>
      </c>
    </row>
    <row r="275" spans="1:7" s="91" customFormat="1" ht="13.5" customHeight="1">
      <c r="A275" s="97" t="s">
        <v>552</v>
      </c>
      <c r="B275" s="22" t="s">
        <v>102</v>
      </c>
      <c r="C275" s="39"/>
      <c r="D275" s="22" t="s">
        <v>740</v>
      </c>
      <c r="E275" s="78">
        <f>E276</f>
        <v>10994000</v>
      </c>
      <c r="F275" s="40">
        <f>F276</f>
        <v>1648553.08</v>
      </c>
      <c r="G275" s="38">
        <f t="shared" si="20"/>
        <v>9345446.92</v>
      </c>
    </row>
    <row r="276" spans="1:7" s="91" customFormat="1" ht="13.5" customHeight="1">
      <c r="A276" s="97" t="s">
        <v>270</v>
      </c>
      <c r="B276" s="22" t="s">
        <v>102</v>
      </c>
      <c r="C276" s="39"/>
      <c r="D276" s="22" t="s">
        <v>741</v>
      </c>
      <c r="E276" s="78">
        <v>10994000</v>
      </c>
      <c r="F276" s="40">
        <v>1648553.08</v>
      </c>
      <c r="G276" s="38">
        <f t="shared" si="20"/>
        <v>9345446.92</v>
      </c>
    </row>
    <row r="277" spans="1:7" s="91" customFormat="1" ht="71.25" customHeight="1">
      <c r="A277" s="82" t="s">
        <v>633</v>
      </c>
      <c r="B277" s="22" t="s">
        <v>102</v>
      </c>
      <c r="C277" s="39"/>
      <c r="D277" s="22" t="s">
        <v>742</v>
      </c>
      <c r="E277" s="78">
        <f>E278</f>
        <v>80000</v>
      </c>
      <c r="F277" s="40">
        <v>0</v>
      </c>
      <c r="G277" s="38">
        <f t="shared" si="20"/>
        <v>80000</v>
      </c>
    </row>
    <row r="278" spans="1:7" s="91" customFormat="1" ht="22.5" customHeight="1">
      <c r="A278" s="84" t="s">
        <v>289</v>
      </c>
      <c r="B278" s="22" t="s">
        <v>102</v>
      </c>
      <c r="C278" s="39"/>
      <c r="D278" s="22" t="s">
        <v>743</v>
      </c>
      <c r="E278" s="78">
        <f>E279</f>
        <v>80000</v>
      </c>
      <c r="F278" s="40">
        <f>F279</f>
        <v>0</v>
      </c>
      <c r="G278" s="38">
        <f t="shared" si="20"/>
        <v>80000</v>
      </c>
    </row>
    <row r="279" spans="1:7" s="91" customFormat="1" ht="96" customHeight="1">
      <c r="A279" s="101" t="s">
        <v>353</v>
      </c>
      <c r="B279" s="22" t="s">
        <v>102</v>
      </c>
      <c r="C279" s="39"/>
      <c r="D279" s="22" t="s">
        <v>744</v>
      </c>
      <c r="E279" s="78">
        <f aca="true" t="shared" si="21" ref="E279:F281">E280</f>
        <v>80000</v>
      </c>
      <c r="F279" s="40">
        <f t="shared" si="21"/>
        <v>0</v>
      </c>
      <c r="G279" s="38">
        <f t="shared" si="20"/>
        <v>80000</v>
      </c>
    </row>
    <row r="280" spans="1:7" s="91" customFormat="1" ht="41.25" customHeight="1">
      <c r="A280" s="97" t="s">
        <v>550</v>
      </c>
      <c r="B280" s="22" t="s">
        <v>102</v>
      </c>
      <c r="C280" s="39"/>
      <c r="D280" s="22" t="s">
        <v>745</v>
      </c>
      <c r="E280" s="78">
        <f>E281</f>
        <v>80000</v>
      </c>
      <c r="F280" s="40">
        <f>F281</f>
        <v>0</v>
      </c>
      <c r="G280" s="38">
        <f t="shared" si="20"/>
        <v>80000</v>
      </c>
    </row>
    <row r="281" spans="1:7" s="91" customFormat="1" ht="15.75" customHeight="1">
      <c r="A281" s="97" t="s">
        <v>552</v>
      </c>
      <c r="B281" s="22" t="s">
        <v>102</v>
      </c>
      <c r="C281" s="39"/>
      <c r="D281" s="22" t="s">
        <v>746</v>
      </c>
      <c r="E281" s="78">
        <f t="shared" si="21"/>
        <v>80000</v>
      </c>
      <c r="F281" s="40">
        <f t="shared" si="21"/>
        <v>0</v>
      </c>
      <c r="G281" s="38">
        <f t="shared" si="20"/>
        <v>80000</v>
      </c>
    </row>
    <row r="282" spans="1:7" s="91" customFormat="1" ht="13.5" customHeight="1">
      <c r="A282" s="97" t="s">
        <v>270</v>
      </c>
      <c r="B282" s="22" t="s">
        <v>102</v>
      </c>
      <c r="C282" s="39"/>
      <c r="D282" s="22" t="s">
        <v>747</v>
      </c>
      <c r="E282" s="78">
        <v>80000</v>
      </c>
      <c r="F282" s="40">
        <v>0</v>
      </c>
      <c r="G282" s="38">
        <f t="shared" si="20"/>
        <v>80000</v>
      </c>
    </row>
    <row r="283" spans="1:7" s="91" customFormat="1" ht="32.25" customHeight="1">
      <c r="A283" s="82" t="s">
        <v>748</v>
      </c>
      <c r="B283" s="22" t="s">
        <v>102</v>
      </c>
      <c r="C283" s="39"/>
      <c r="D283" s="22" t="s">
        <v>749</v>
      </c>
      <c r="E283" s="78">
        <f>E284</f>
        <v>440000</v>
      </c>
      <c r="F283" s="40">
        <f>F284</f>
        <v>21931.68</v>
      </c>
      <c r="G283" s="38">
        <f t="shared" si="20"/>
        <v>418068.32</v>
      </c>
    </row>
    <row r="284" spans="1:7" s="91" customFormat="1" ht="27.75" customHeight="1">
      <c r="A284" s="83" t="s">
        <v>354</v>
      </c>
      <c r="B284" s="22" t="s">
        <v>102</v>
      </c>
      <c r="C284" s="39"/>
      <c r="D284" s="22" t="s">
        <v>750</v>
      </c>
      <c r="E284" s="78">
        <f aca="true" t="shared" si="22" ref="E284:F287">E285</f>
        <v>440000</v>
      </c>
      <c r="F284" s="40">
        <f t="shared" si="22"/>
        <v>21931.68</v>
      </c>
      <c r="G284" s="38">
        <f t="shared" si="20"/>
        <v>418068.32</v>
      </c>
    </row>
    <row r="285" spans="1:7" s="91" customFormat="1" ht="99.75" customHeight="1">
      <c r="A285" s="101" t="s">
        <v>355</v>
      </c>
      <c r="B285" s="22" t="s">
        <v>102</v>
      </c>
      <c r="C285" s="39"/>
      <c r="D285" s="22" t="s">
        <v>751</v>
      </c>
      <c r="E285" s="78">
        <f t="shared" si="22"/>
        <v>440000</v>
      </c>
      <c r="F285" s="40">
        <f t="shared" si="22"/>
        <v>21931.68</v>
      </c>
      <c r="G285" s="38">
        <f t="shared" si="20"/>
        <v>418068.32</v>
      </c>
    </row>
    <row r="286" spans="1:7" s="91" customFormat="1" ht="27" customHeight="1">
      <c r="A286" s="97" t="s">
        <v>550</v>
      </c>
      <c r="B286" s="22" t="s">
        <v>102</v>
      </c>
      <c r="C286" s="39"/>
      <c r="D286" s="22" t="s">
        <v>752</v>
      </c>
      <c r="E286" s="78">
        <f>E287</f>
        <v>440000</v>
      </c>
      <c r="F286" s="40">
        <f t="shared" si="22"/>
        <v>21931.68</v>
      </c>
      <c r="G286" s="38">
        <f t="shared" si="20"/>
        <v>418068.32</v>
      </c>
    </row>
    <row r="287" spans="1:7" s="91" customFormat="1" ht="36">
      <c r="A287" s="97" t="s">
        <v>552</v>
      </c>
      <c r="B287" s="22" t="s">
        <v>102</v>
      </c>
      <c r="C287" s="39"/>
      <c r="D287" s="22" t="s">
        <v>753</v>
      </c>
      <c r="E287" s="78">
        <f t="shared" si="22"/>
        <v>440000</v>
      </c>
      <c r="F287" s="40">
        <f t="shared" si="22"/>
        <v>21931.68</v>
      </c>
      <c r="G287" s="38">
        <f t="shared" si="20"/>
        <v>418068.32</v>
      </c>
    </row>
    <row r="288" spans="1:7" s="91" customFormat="1" ht="36">
      <c r="A288" s="97" t="s">
        <v>270</v>
      </c>
      <c r="B288" s="22" t="s">
        <v>102</v>
      </c>
      <c r="C288" s="39"/>
      <c r="D288" s="22" t="s">
        <v>754</v>
      </c>
      <c r="E288" s="78">
        <v>440000</v>
      </c>
      <c r="F288" s="40">
        <v>21931.68</v>
      </c>
      <c r="G288" s="38">
        <f t="shared" si="20"/>
        <v>418068.32</v>
      </c>
    </row>
    <row r="289" spans="1:7" s="91" customFormat="1" ht="12.75">
      <c r="A289" s="97" t="s">
        <v>74</v>
      </c>
      <c r="B289" s="22" t="s">
        <v>102</v>
      </c>
      <c r="C289" s="39"/>
      <c r="D289" s="22" t="s">
        <v>755</v>
      </c>
      <c r="E289" s="77">
        <f>E297+E290</f>
        <v>75000</v>
      </c>
      <c r="F289" s="40">
        <v>0</v>
      </c>
      <c r="G289" s="38">
        <f t="shared" si="20"/>
        <v>75000</v>
      </c>
    </row>
    <row r="290" spans="1:7" s="91" customFormat="1" ht="23.25" customHeight="1">
      <c r="A290" s="84" t="s">
        <v>263</v>
      </c>
      <c r="B290" s="22" t="s">
        <v>102</v>
      </c>
      <c r="C290" s="39"/>
      <c r="D290" s="22" t="s">
        <v>756</v>
      </c>
      <c r="E290" s="78">
        <f>E291</f>
        <v>60000</v>
      </c>
      <c r="F290" s="40">
        <v>0</v>
      </c>
      <c r="G290" s="38">
        <f t="shared" si="20"/>
        <v>60000</v>
      </c>
    </row>
    <row r="291" spans="1:7" s="91" customFormat="1" ht="41.25" customHeight="1">
      <c r="A291" s="86" t="s">
        <v>592</v>
      </c>
      <c r="B291" s="22" t="s">
        <v>102</v>
      </c>
      <c r="C291" s="39"/>
      <c r="D291" s="22" t="s">
        <v>757</v>
      </c>
      <c r="E291" s="78">
        <f>E292</f>
        <v>60000</v>
      </c>
      <c r="F291" s="40">
        <v>0</v>
      </c>
      <c r="G291" s="38">
        <f t="shared" si="20"/>
        <v>60000</v>
      </c>
    </row>
    <row r="292" spans="1:7" s="91" customFormat="1" ht="41.25" customHeight="1">
      <c r="A292" s="84" t="s">
        <v>356</v>
      </c>
      <c r="B292" s="22" t="s">
        <v>102</v>
      </c>
      <c r="C292" s="39"/>
      <c r="D292" s="22" t="s">
        <v>758</v>
      </c>
      <c r="E292" s="78">
        <f aca="true" t="shared" si="23" ref="E292:F295">E293</f>
        <v>60000</v>
      </c>
      <c r="F292" s="40">
        <v>0</v>
      </c>
      <c r="G292" s="38">
        <f t="shared" si="20"/>
        <v>60000</v>
      </c>
    </row>
    <row r="293" spans="1:7" s="91" customFormat="1" ht="45" customHeight="1">
      <c r="A293" s="101" t="s">
        <v>357</v>
      </c>
      <c r="B293" s="22" t="s">
        <v>102</v>
      </c>
      <c r="C293" s="39"/>
      <c r="D293" s="22" t="s">
        <v>759</v>
      </c>
      <c r="E293" s="78">
        <f>E294</f>
        <v>60000</v>
      </c>
      <c r="F293" s="40">
        <v>0</v>
      </c>
      <c r="G293" s="38">
        <f t="shared" si="20"/>
        <v>60000</v>
      </c>
    </row>
    <row r="294" spans="1:7" s="91" customFormat="1" ht="36" customHeight="1">
      <c r="A294" s="97" t="s">
        <v>550</v>
      </c>
      <c r="B294" s="22" t="s">
        <v>102</v>
      </c>
      <c r="C294" s="39"/>
      <c r="D294" s="22" t="s">
        <v>760</v>
      </c>
      <c r="E294" s="78">
        <f>E295</f>
        <v>60000</v>
      </c>
      <c r="F294" s="40">
        <v>0</v>
      </c>
      <c r="G294" s="38">
        <f t="shared" si="20"/>
        <v>60000</v>
      </c>
    </row>
    <row r="295" spans="1:7" s="91" customFormat="1" ht="32.25" customHeight="1">
      <c r="A295" s="97" t="s">
        <v>552</v>
      </c>
      <c r="B295" s="22" t="s">
        <v>102</v>
      </c>
      <c r="C295" s="39"/>
      <c r="D295" s="22" t="s">
        <v>761</v>
      </c>
      <c r="E295" s="78">
        <f>E296</f>
        <v>60000</v>
      </c>
      <c r="F295" s="40">
        <v>0</v>
      </c>
      <c r="G295" s="38">
        <f t="shared" si="20"/>
        <v>60000</v>
      </c>
    </row>
    <row r="296" spans="1:7" s="91" customFormat="1" ht="37.5" customHeight="1">
      <c r="A296" s="97" t="s">
        <v>270</v>
      </c>
      <c r="B296" s="22" t="s">
        <v>102</v>
      </c>
      <c r="C296" s="39"/>
      <c r="D296" s="22" t="s">
        <v>762</v>
      </c>
      <c r="E296" s="78">
        <v>60000</v>
      </c>
      <c r="F296" s="40">
        <v>0</v>
      </c>
      <c r="G296" s="38">
        <f t="shared" si="20"/>
        <v>60000</v>
      </c>
    </row>
    <row r="297" spans="1:7" s="91" customFormat="1" ht="12.75">
      <c r="A297" s="97" t="s">
        <v>75</v>
      </c>
      <c r="B297" s="22" t="s">
        <v>102</v>
      </c>
      <c r="C297" s="39"/>
      <c r="D297" s="22" t="s">
        <v>763</v>
      </c>
      <c r="E297" s="77">
        <f>E298</f>
        <v>15000</v>
      </c>
      <c r="F297" s="76">
        <v>0</v>
      </c>
      <c r="G297" s="38">
        <f t="shared" si="20"/>
        <v>15000</v>
      </c>
    </row>
    <row r="298" spans="1:7" s="91" customFormat="1" ht="24">
      <c r="A298" s="82" t="s">
        <v>764</v>
      </c>
      <c r="B298" s="22" t="s">
        <v>102</v>
      </c>
      <c r="C298" s="39"/>
      <c r="D298" s="22" t="s">
        <v>765</v>
      </c>
      <c r="E298" s="77">
        <f>E299+E306</f>
        <v>15000</v>
      </c>
      <c r="F298" s="76">
        <v>0</v>
      </c>
      <c r="G298" s="38">
        <f t="shared" si="20"/>
        <v>15000</v>
      </c>
    </row>
    <row r="299" spans="1:7" s="91" customFormat="1" ht="24">
      <c r="A299" s="84" t="s">
        <v>358</v>
      </c>
      <c r="B299" s="22" t="s">
        <v>102</v>
      </c>
      <c r="C299" s="39"/>
      <c r="D299" s="22" t="s">
        <v>766</v>
      </c>
      <c r="E299" s="78">
        <f>E300</f>
        <v>9000</v>
      </c>
      <c r="F299" s="40">
        <v>0</v>
      </c>
      <c r="G299" s="38">
        <f t="shared" si="20"/>
        <v>9000</v>
      </c>
    </row>
    <row r="300" spans="1:7" s="91" customFormat="1" ht="60">
      <c r="A300" s="101" t="s">
        <v>359</v>
      </c>
      <c r="B300" s="22" t="s">
        <v>102</v>
      </c>
      <c r="C300" s="39"/>
      <c r="D300" s="22" t="s">
        <v>767</v>
      </c>
      <c r="E300" s="78">
        <f>E301</f>
        <v>9000</v>
      </c>
      <c r="F300" s="40">
        <v>0</v>
      </c>
      <c r="G300" s="38">
        <f t="shared" si="20"/>
        <v>9000</v>
      </c>
    </row>
    <row r="301" spans="1:7" s="91" customFormat="1" ht="34.5" customHeight="1">
      <c r="A301" s="97" t="s">
        <v>550</v>
      </c>
      <c r="B301" s="22" t="s">
        <v>102</v>
      </c>
      <c r="C301" s="39"/>
      <c r="D301" s="22" t="s">
        <v>768</v>
      </c>
      <c r="E301" s="78">
        <f>E302+E304</f>
        <v>9000</v>
      </c>
      <c r="F301" s="40">
        <v>0</v>
      </c>
      <c r="G301" s="38">
        <f t="shared" si="20"/>
        <v>9000</v>
      </c>
    </row>
    <row r="302" spans="1:7" s="91" customFormat="1" ht="36">
      <c r="A302" s="97" t="s">
        <v>552</v>
      </c>
      <c r="B302" s="22" t="s">
        <v>102</v>
      </c>
      <c r="C302" s="39"/>
      <c r="D302" s="22" t="s">
        <v>769</v>
      </c>
      <c r="E302" s="78">
        <f>E303</f>
        <v>9000</v>
      </c>
      <c r="F302" s="40">
        <v>0</v>
      </c>
      <c r="G302" s="38">
        <f t="shared" si="20"/>
        <v>9000</v>
      </c>
    </row>
    <row r="303" spans="1:7" s="91" customFormat="1" ht="12" customHeight="1">
      <c r="A303" s="97" t="s">
        <v>270</v>
      </c>
      <c r="B303" s="22" t="s">
        <v>102</v>
      </c>
      <c r="C303" s="39"/>
      <c r="D303" s="22" t="s">
        <v>770</v>
      </c>
      <c r="E303" s="78">
        <v>9000</v>
      </c>
      <c r="F303" s="40">
        <v>0</v>
      </c>
      <c r="G303" s="38">
        <f t="shared" si="20"/>
        <v>9000</v>
      </c>
    </row>
    <row r="304" spans="1:7" s="91" customFormat="1" ht="12.75" hidden="1">
      <c r="A304" s="97" t="s">
        <v>48</v>
      </c>
      <c r="B304" s="22" t="s">
        <v>102</v>
      </c>
      <c r="C304" s="39"/>
      <c r="D304" s="22" t="s">
        <v>203</v>
      </c>
      <c r="E304" s="78"/>
      <c r="F304" s="40"/>
      <c r="G304" s="38">
        <f t="shared" si="20"/>
        <v>0</v>
      </c>
    </row>
    <row r="305" spans="1:7" s="91" customFormat="1" ht="12.75" hidden="1">
      <c r="A305" s="97" t="s">
        <v>50</v>
      </c>
      <c r="B305" s="22" t="s">
        <v>102</v>
      </c>
      <c r="C305" s="39"/>
      <c r="D305" s="22" t="s">
        <v>204</v>
      </c>
      <c r="E305" s="78"/>
      <c r="F305" s="40"/>
      <c r="G305" s="38">
        <f t="shared" si="20"/>
        <v>0</v>
      </c>
    </row>
    <row r="306" spans="1:7" s="91" customFormat="1" ht="61.5" customHeight="1">
      <c r="A306" s="101" t="s">
        <v>360</v>
      </c>
      <c r="B306" s="22" t="s">
        <v>102</v>
      </c>
      <c r="C306" s="39"/>
      <c r="D306" s="22" t="s">
        <v>767</v>
      </c>
      <c r="E306" s="78">
        <f aca="true" t="shared" si="24" ref="E306:F308">E307</f>
        <v>6000</v>
      </c>
      <c r="F306" s="40">
        <v>0</v>
      </c>
      <c r="G306" s="38">
        <f t="shared" si="20"/>
        <v>6000</v>
      </c>
    </row>
    <row r="307" spans="1:7" s="91" customFormat="1" ht="24">
      <c r="A307" s="97" t="s">
        <v>550</v>
      </c>
      <c r="B307" s="22" t="s">
        <v>102</v>
      </c>
      <c r="C307" s="39"/>
      <c r="D307" s="22" t="s">
        <v>768</v>
      </c>
      <c r="E307" s="78">
        <f>E308</f>
        <v>6000</v>
      </c>
      <c r="F307" s="40">
        <v>0</v>
      </c>
      <c r="G307" s="38">
        <f t="shared" si="20"/>
        <v>6000</v>
      </c>
    </row>
    <row r="308" spans="1:7" s="91" customFormat="1" ht="36">
      <c r="A308" s="97" t="s">
        <v>552</v>
      </c>
      <c r="B308" s="22" t="s">
        <v>102</v>
      </c>
      <c r="C308" s="39"/>
      <c r="D308" s="22" t="s">
        <v>769</v>
      </c>
      <c r="E308" s="78">
        <f t="shared" si="24"/>
        <v>6000</v>
      </c>
      <c r="F308" s="40">
        <v>0</v>
      </c>
      <c r="G308" s="38">
        <f t="shared" si="20"/>
        <v>6000</v>
      </c>
    </row>
    <row r="309" spans="1:7" s="91" customFormat="1" ht="36">
      <c r="A309" s="97" t="s">
        <v>270</v>
      </c>
      <c r="B309" s="22" t="s">
        <v>102</v>
      </c>
      <c r="C309" s="39"/>
      <c r="D309" s="22" t="s">
        <v>770</v>
      </c>
      <c r="E309" s="78">
        <v>6000</v>
      </c>
      <c r="F309" s="40">
        <v>0</v>
      </c>
      <c r="G309" s="38">
        <f t="shared" si="20"/>
        <v>6000</v>
      </c>
    </row>
    <row r="310" spans="1:7" s="91" customFormat="1" ht="12.75">
      <c r="A310" s="97" t="s">
        <v>138</v>
      </c>
      <c r="B310" s="22" t="s">
        <v>102</v>
      </c>
      <c r="C310" s="39"/>
      <c r="D310" s="22" t="s">
        <v>771</v>
      </c>
      <c r="E310" s="76">
        <f>E311</f>
        <v>9476000</v>
      </c>
      <c r="F310" s="76">
        <f>F311</f>
        <v>1170000</v>
      </c>
      <c r="G310" s="38">
        <f t="shared" si="20"/>
        <v>8306000</v>
      </c>
    </row>
    <row r="311" spans="1:7" s="91" customFormat="1" ht="12.75">
      <c r="A311" s="97" t="s">
        <v>76</v>
      </c>
      <c r="B311" s="22" t="s">
        <v>102</v>
      </c>
      <c r="C311" s="39"/>
      <c r="D311" s="22" t="s">
        <v>772</v>
      </c>
      <c r="E311" s="40">
        <f>E313+E318</f>
        <v>9476000</v>
      </c>
      <c r="F311" s="40">
        <f>F312</f>
        <v>1170000</v>
      </c>
      <c r="G311" s="38">
        <f t="shared" si="20"/>
        <v>8306000</v>
      </c>
    </row>
    <row r="312" spans="1:7" s="91" customFormat="1" ht="24">
      <c r="A312" s="82" t="s">
        <v>748</v>
      </c>
      <c r="B312" s="22" t="s">
        <v>102</v>
      </c>
      <c r="C312" s="39"/>
      <c r="D312" s="22" t="s">
        <v>773</v>
      </c>
      <c r="E312" s="40">
        <f>E313+E318</f>
        <v>9476000</v>
      </c>
      <c r="F312" s="40">
        <f>F313</f>
        <v>1170000</v>
      </c>
      <c r="G312" s="38">
        <f t="shared" si="20"/>
        <v>8306000</v>
      </c>
    </row>
    <row r="313" spans="1:7" s="91" customFormat="1" ht="33" customHeight="1">
      <c r="A313" s="84" t="s">
        <v>361</v>
      </c>
      <c r="B313" s="22" t="s">
        <v>102</v>
      </c>
      <c r="C313" s="39"/>
      <c r="D313" s="22" t="s">
        <v>774</v>
      </c>
      <c r="E313" s="40">
        <f>E314</f>
        <v>9400000</v>
      </c>
      <c r="F313" s="40">
        <f>F314</f>
        <v>1170000</v>
      </c>
      <c r="G313" s="38">
        <f t="shared" si="20"/>
        <v>8230000</v>
      </c>
    </row>
    <row r="314" spans="1:7" s="91" customFormat="1" ht="84.75" customHeight="1">
      <c r="A314" s="101" t="s">
        <v>775</v>
      </c>
      <c r="B314" s="22" t="s">
        <v>102</v>
      </c>
      <c r="C314" s="39"/>
      <c r="D314" s="22" t="s">
        <v>776</v>
      </c>
      <c r="E314" s="40">
        <f>E315</f>
        <v>9400000</v>
      </c>
      <c r="F314" s="40">
        <f>F315</f>
        <v>1170000</v>
      </c>
      <c r="G314" s="38">
        <f t="shared" si="20"/>
        <v>8230000</v>
      </c>
    </row>
    <row r="315" spans="1:7" s="91" customFormat="1" ht="39.75" customHeight="1">
      <c r="A315" s="101" t="s">
        <v>777</v>
      </c>
      <c r="B315" s="22" t="s">
        <v>102</v>
      </c>
      <c r="C315" s="39"/>
      <c r="D315" s="22" t="s">
        <v>778</v>
      </c>
      <c r="E315" s="40">
        <f>E316</f>
        <v>9400000</v>
      </c>
      <c r="F315" s="40">
        <f>F316</f>
        <v>1170000</v>
      </c>
      <c r="G315" s="38">
        <f t="shared" si="20"/>
        <v>8230000</v>
      </c>
    </row>
    <row r="316" spans="1:7" s="91" customFormat="1" ht="21" customHeight="1">
      <c r="A316" s="101" t="s">
        <v>779</v>
      </c>
      <c r="B316" s="22" t="s">
        <v>102</v>
      </c>
      <c r="C316" s="39"/>
      <c r="D316" s="22" t="s">
        <v>780</v>
      </c>
      <c r="E316" s="40">
        <f>E317</f>
        <v>9400000</v>
      </c>
      <c r="F316" s="40">
        <f>F317</f>
        <v>1170000</v>
      </c>
      <c r="G316" s="38">
        <f t="shared" si="20"/>
        <v>8230000</v>
      </c>
    </row>
    <row r="317" spans="1:7" s="91" customFormat="1" ht="48">
      <c r="A317" s="84" t="s">
        <v>139</v>
      </c>
      <c r="B317" s="22" t="s">
        <v>102</v>
      </c>
      <c r="C317" s="39"/>
      <c r="D317" s="22" t="s">
        <v>781</v>
      </c>
      <c r="E317" s="40">
        <v>9400000</v>
      </c>
      <c r="F317" s="40">
        <v>1170000</v>
      </c>
      <c r="G317" s="38">
        <f t="shared" si="20"/>
        <v>8230000</v>
      </c>
    </row>
    <row r="318" spans="1:7" s="91" customFormat="1" ht="24">
      <c r="A318" s="97" t="s">
        <v>362</v>
      </c>
      <c r="B318" s="22" t="s">
        <v>102</v>
      </c>
      <c r="C318" s="39"/>
      <c r="D318" s="22" t="s">
        <v>782</v>
      </c>
      <c r="E318" s="40">
        <f>E319</f>
        <v>76000</v>
      </c>
      <c r="F318" s="40">
        <v>0</v>
      </c>
      <c r="G318" s="38">
        <f t="shared" si="20"/>
        <v>76000</v>
      </c>
    </row>
    <row r="319" spans="1:7" s="91" customFormat="1" ht="99" customHeight="1">
      <c r="A319" s="101" t="s">
        <v>363</v>
      </c>
      <c r="B319" s="22" t="s">
        <v>102</v>
      </c>
      <c r="C319" s="39"/>
      <c r="D319" s="22" t="s">
        <v>783</v>
      </c>
      <c r="E319" s="40">
        <f>E320</f>
        <v>76000</v>
      </c>
      <c r="F319" s="40">
        <v>0</v>
      </c>
      <c r="G319" s="38">
        <f t="shared" si="20"/>
        <v>76000</v>
      </c>
    </row>
    <row r="320" spans="1:7" s="91" customFormat="1" ht="24">
      <c r="A320" s="97" t="s">
        <v>550</v>
      </c>
      <c r="B320" s="22" t="s">
        <v>102</v>
      </c>
      <c r="C320" s="39"/>
      <c r="D320" s="22" t="s">
        <v>784</v>
      </c>
      <c r="E320" s="40">
        <f>E321</f>
        <v>76000</v>
      </c>
      <c r="F320" s="40">
        <v>0</v>
      </c>
      <c r="G320" s="38">
        <f t="shared" si="20"/>
        <v>76000</v>
      </c>
    </row>
    <row r="321" spans="1:7" s="91" customFormat="1" ht="26.25" customHeight="1">
      <c r="A321" s="97" t="s">
        <v>552</v>
      </c>
      <c r="B321" s="22" t="s">
        <v>102</v>
      </c>
      <c r="C321" s="39"/>
      <c r="D321" s="22" t="s">
        <v>785</v>
      </c>
      <c r="E321" s="40">
        <f>E322</f>
        <v>76000</v>
      </c>
      <c r="F321" s="40">
        <v>0</v>
      </c>
      <c r="G321" s="38">
        <f t="shared" si="20"/>
        <v>76000</v>
      </c>
    </row>
    <row r="322" spans="1:7" s="91" customFormat="1" ht="38.25" customHeight="1">
      <c r="A322" s="97" t="s">
        <v>270</v>
      </c>
      <c r="B322" s="22" t="s">
        <v>102</v>
      </c>
      <c r="C322" s="39"/>
      <c r="D322" s="22" t="s">
        <v>786</v>
      </c>
      <c r="E322" s="40">
        <v>76000</v>
      </c>
      <c r="F322" s="40">
        <v>0</v>
      </c>
      <c r="G322" s="38">
        <f t="shared" si="20"/>
        <v>76000</v>
      </c>
    </row>
    <row r="323" spans="1:7" s="91" customFormat="1" ht="12.75">
      <c r="A323" s="97" t="s">
        <v>79</v>
      </c>
      <c r="B323" s="22">
        <v>200</v>
      </c>
      <c r="C323" s="39" t="s">
        <v>77</v>
      </c>
      <c r="D323" s="22" t="s">
        <v>787</v>
      </c>
      <c r="E323" s="76">
        <f>E324</f>
        <v>120000</v>
      </c>
      <c r="F323" s="76">
        <f>F324</f>
        <v>2942.52</v>
      </c>
      <c r="G323" s="38">
        <f t="shared" si="20"/>
        <v>117057.48</v>
      </c>
    </row>
    <row r="324" spans="1:7" s="91" customFormat="1" ht="12.75">
      <c r="A324" s="97" t="s">
        <v>119</v>
      </c>
      <c r="B324" s="22" t="s">
        <v>102</v>
      </c>
      <c r="C324" s="39"/>
      <c r="D324" s="22" t="s">
        <v>788</v>
      </c>
      <c r="E324" s="40">
        <f>E326</f>
        <v>120000</v>
      </c>
      <c r="F324" s="40">
        <f>F325</f>
        <v>2942.52</v>
      </c>
      <c r="G324" s="38">
        <f t="shared" si="20"/>
        <v>117057.48</v>
      </c>
    </row>
    <row r="325" spans="1:7" s="91" customFormat="1" ht="36">
      <c r="A325" s="130" t="s">
        <v>677</v>
      </c>
      <c r="B325" s="22" t="s">
        <v>102</v>
      </c>
      <c r="C325" s="39"/>
      <c r="D325" s="22" t="s">
        <v>789</v>
      </c>
      <c r="E325" s="40">
        <f>E326</f>
        <v>120000</v>
      </c>
      <c r="F325" s="40">
        <f>F326</f>
        <v>2942.52</v>
      </c>
      <c r="G325" s="38">
        <f t="shared" si="20"/>
        <v>117057.48</v>
      </c>
    </row>
    <row r="326" spans="1:7" s="91" customFormat="1" ht="48" customHeight="1">
      <c r="A326" s="97" t="s">
        <v>364</v>
      </c>
      <c r="B326" s="22" t="s">
        <v>102</v>
      </c>
      <c r="C326" s="39"/>
      <c r="D326" s="22" t="s">
        <v>790</v>
      </c>
      <c r="E326" s="40">
        <f>E327</f>
        <v>120000</v>
      </c>
      <c r="F326" s="40">
        <f>F327</f>
        <v>2942.52</v>
      </c>
      <c r="G326" s="38">
        <f t="shared" si="20"/>
        <v>117057.48</v>
      </c>
    </row>
    <row r="327" spans="1:7" s="91" customFormat="1" ht="94.5" customHeight="1">
      <c r="A327" s="101" t="s">
        <v>365</v>
      </c>
      <c r="B327" s="22" t="s">
        <v>102</v>
      </c>
      <c r="C327" s="39"/>
      <c r="D327" s="22" t="s">
        <v>791</v>
      </c>
      <c r="E327" s="40">
        <f>E328</f>
        <v>120000</v>
      </c>
      <c r="F327" s="40">
        <f>F328</f>
        <v>2942.52</v>
      </c>
      <c r="G327" s="38">
        <f t="shared" si="20"/>
        <v>117057.48</v>
      </c>
    </row>
    <row r="328" spans="1:7" s="91" customFormat="1" ht="38.25" customHeight="1">
      <c r="A328" s="97" t="s">
        <v>550</v>
      </c>
      <c r="B328" s="22" t="s">
        <v>102</v>
      </c>
      <c r="C328" s="39"/>
      <c r="D328" s="22" t="s">
        <v>792</v>
      </c>
      <c r="E328" s="40">
        <f>E329</f>
        <v>120000</v>
      </c>
      <c r="F328" s="40">
        <f>F329</f>
        <v>2942.52</v>
      </c>
      <c r="G328" s="38">
        <f t="shared" si="20"/>
        <v>117057.48</v>
      </c>
    </row>
    <row r="329" spans="1:7" s="91" customFormat="1" ht="36">
      <c r="A329" s="97" t="s">
        <v>552</v>
      </c>
      <c r="B329" s="22">
        <v>200</v>
      </c>
      <c r="C329" s="39" t="s">
        <v>78</v>
      </c>
      <c r="D329" s="22" t="s">
        <v>793</v>
      </c>
      <c r="E329" s="40">
        <f>E330</f>
        <v>120000</v>
      </c>
      <c r="F329" s="40">
        <f>F330</f>
        <v>2942.52</v>
      </c>
      <c r="G329" s="38">
        <f t="shared" si="20"/>
        <v>117057.48</v>
      </c>
    </row>
    <row r="330" spans="1:7" s="91" customFormat="1" ht="36">
      <c r="A330" s="97" t="s">
        <v>270</v>
      </c>
      <c r="B330" s="22" t="s">
        <v>102</v>
      </c>
      <c r="C330" s="39"/>
      <c r="D330" s="22" t="s">
        <v>794</v>
      </c>
      <c r="E330" s="40">
        <v>120000</v>
      </c>
      <c r="F330" s="40">
        <v>2942.52</v>
      </c>
      <c r="G330" s="38">
        <f t="shared" si="20"/>
        <v>117057.48</v>
      </c>
    </row>
    <row r="331" spans="1:7" ht="24">
      <c r="A331" s="110" t="s">
        <v>80</v>
      </c>
      <c r="B331" s="52">
        <v>450</v>
      </c>
      <c r="C331" s="52"/>
      <c r="D331" s="22" t="s">
        <v>109</v>
      </c>
      <c r="E331" s="54">
        <f>'[2]Таблица1 (2)'!H16-'[2]Таблица2'!E7</f>
        <v>-3500000</v>
      </c>
      <c r="F331" s="54">
        <f>'Таблица1 (2)'!I16-Таблица2!F7</f>
        <v>-1556314.7200000025</v>
      </c>
      <c r="G331" s="56" t="s">
        <v>109</v>
      </c>
    </row>
    <row r="332" ht="12.75">
      <c r="D332" s="41"/>
    </row>
  </sheetData>
  <sheetProtection/>
  <mergeCells count="6">
    <mergeCell ref="F4:F5"/>
    <mergeCell ref="G4:G5"/>
    <mergeCell ref="A4:A5"/>
    <mergeCell ref="B4:B5"/>
    <mergeCell ref="D4:D5"/>
    <mergeCell ref="E4:E5"/>
  </mergeCells>
  <printOptions/>
  <pageMargins left="0.72" right="0.3937007874015748" top="0.4330708661417323" bottom="0.4330708661417323" header="0.1968503937007874" footer="0.1968503937007874"/>
  <pageSetup horizontalDpi="600" verticalDpi="600" orientation="portrait" paperSize="9" scale="85" r:id="rId1"/>
  <headerFooter alignWithMargins="0">
    <oddFooter>&amp;C&amp;8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:G32"/>
  <sheetViews>
    <sheetView tabSelected="1" view="pageBreakPreview" zoomScale="115" zoomScaleSheetLayoutView="115" zoomScalePageLayoutView="0" workbookViewId="0" topLeftCell="A1">
      <selection activeCell="E20" sqref="E20"/>
    </sheetView>
  </sheetViews>
  <sheetFormatPr defaultColWidth="9.00390625" defaultRowHeight="12.75"/>
  <cols>
    <col min="1" max="1" width="29.625" style="23" customWidth="1"/>
    <col min="2" max="2" width="6.25390625" style="23" customWidth="1"/>
    <col min="3" max="3" width="6.25390625" style="23" hidden="1" customWidth="1"/>
    <col min="4" max="4" width="21.625" style="23" customWidth="1"/>
    <col min="5" max="5" width="13.375" style="23" customWidth="1"/>
    <col min="6" max="6" width="12.75390625" style="23" customWidth="1"/>
    <col min="7" max="7" width="11.625" style="23" customWidth="1"/>
    <col min="8" max="16384" width="9.125" style="23" customWidth="1"/>
  </cols>
  <sheetData>
    <row r="1" spans="1:7" ht="15">
      <c r="A1" s="18"/>
      <c r="B1" s="8"/>
      <c r="C1" s="8"/>
      <c r="D1" s="3"/>
      <c r="E1" s="3"/>
      <c r="F1" s="2"/>
      <c r="G1"/>
    </row>
    <row r="2" spans="1:7" ht="12.75">
      <c r="A2"/>
      <c r="B2" s="53" t="s">
        <v>106</v>
      </c>
      <c r="C2" s="11"/>
      <c r="D2" s="12"/>
      <c r="E2" s="12"/>
      <c r="F2" s="10"/>
      <c r="G2"/>
    </row>
    <row r="3" spans="1:7" ht="12.75">
      <c r="A3" s="18"/>
      <c r="B3" s="9"/>
      <c r="C3" s="11"/>
      <c r="E3" s="4"/>
      <c r="F3" s="5"/>
      <c r="G3"/>
    </row>
    <row r="4" spans="1:7" s="65" customFormat="1" ht="26.25" customHeight="1">
      <c r="A4" s="156" t="s">
        <v>4</v>
      </c>
      <c r="B4" s="158" t="s">
        <v>0</v>
      </c>
      <c r="C4" s="30"/>
      <c r="D4" s="160" t="s">
        <v>13</v>
      </c>
      <c r="E4" s="161" t="s">
        <v>7</v>
      </c>
      <c r="F4" s="153" t="s">
        <v>5</v>
      </c>
      <c r="G4" s="161" t="s">
        <v>105</v>
      </c>
    </row>
    <row r="5" spans="1:7" s="65" customFormat="1" ht="12.75">
      <c r="A5" s="157"/>
      <c r="B5" s="159"/>
      <c r="C5" s="31"/>
      <c r="D5" s="159"/>
      <c r="E5" s="162"/>
      <c r="F5" s="154"/>
      <c r="G5" s="162"/>
    </row>
    <row r="6" spans="1:7" s="65" customFormat="1" ht="12.75">
      <c r="A6" s="19">
        <v>1</v>
      </c>
      <c r="B6" s="20">
        <v>2</v>
      </c>
      <c r="C6" s="20"/>
      <c r="D6" s="32">
        <v>3</v>
      </c>
      <c r="E6" s="24">
        <v>4</v>
      </c>
      <c r="F6" s="26">
        <v>5</v>
      </c>
      <c r="G6" s="36">
        <v>6</v>
      </c>
    </row>
    <row r="7" spans="1:7" s="65" customFormat="1" ht="22.5">
      <c r="A7" s="42" t="s">
        <v>81</v>
      </c>
      <c r="B7" s="22">
        <v>500</v>
      </c>
      <c r="C7" s="39" t="s">
        <v>82</v>
      </c>
      <c r="D7" s="34" t="str">
        <f>IF(OR(LEFT(C7,5)="000 9",LEFT(C7,5)="000 5"),"X",C7)</f>
        <v>X</v>
      </c>
      <c r="E7" s="40">
        <f>E12</f>
        <v>3750000</v>
      </c>
      <c r="F7" s="37">
        <f>F12</f>
        <v>1556314.7200000025</v>
      </c>
      <c r="G7" s="38">
        <f>E7-F7</f>
        <v>2193685.2799999975</v>
      </c>
    </row>
    <row r="8" spans="1:7" s="65" customFormat="1" ht="22.5">
      <c r="A8" s="42" t="s">
        <v>107</v>
      </c>
      <c r="B8" s="22" t="s">
        <v>108</v>
      </c>
      <c r="C8" s="39"/>
      <c r="D8" s="34" t="s">
        <v>109</v>
      </c>
      <c r="E8" s="55">
        <v>0</v>
      </c>
      <c r="F8" s="57">
        <v>0</v>
      </c>
      <c r="G8" s="54">
        <v>0</v>
      </c>
    </row>
    <row r="9" spans="1:7" s="65" customFormat="1" ht="12.75">
      <c r="A9" s="42" t="s">
        <v>110</v>
      </c>
      <c r="B9" s="22"/>
      <c r="C9" s="39"/>
      <c r="D9" s="34"/>
      <c r="E9" s="55">
        <v>0</v>
      </c>
      <c r="F9" s="57">
        <v>0</v>
      </c>
      <c r="G9" s="54">
        <v>0</v>
      </c>
    </row>
    <row r="10" spans="1:7" s="65" customFormat="1" ht="22.5">
      <c r="A10" s="42" t="s">
        <v>112</v>
      </c>
      <c r="B10" s="22" t="s">
        <v>111</v>
      </c>
      <c r="C10" s="39"/>
      <c r="D10" s="34" t="s">
        <v>109</v>
      </c>
      <c r="E10" s="55">
        <v>0</v>
      </c>
      <c r="F10" s="57">
        <v>0</v>
      </c>
      <c r="G10" s="54">
        <v>0</v>
      </c>
    </row>
    <row r="11" spans="1:7" s="65" customFormat="1" ht="12.75">
      <c r="A11" s="42" t="s">
        <v>110</v>
      </c>
      <c r="B11" s="22"/>
      <c r="C11" s="39"/>
      <c r="D11" s="34"/>
      <c r="E11" s="40"/>
      <c r="F11" s="37"/>
      <c r="G11" s="38"/>
    </row>
    <row r="12" spans="1:7" s="65" customFormat="1" ht="12.75">
      <c r="A12" s="94" t="s">
        <v>211</v>
      </c>
      <c r="B12" s="89">
        <v>700</v>
      </c>
      <c r="C12" s="39" t="s">
        <v>83</v>
      </c>
      <c r="D12" s="95" t="s">
        <v>246</v>
      </c>
      <c r="E12" s="75">
        <f>E13</f>
        <v>3750000</v>
      </c>
      <c r="F12" s="75">
        <f>F13</f>
        <v>1556314.7200000025</v>
      </c>
      <c r="G12" s="38">
        <f>E12-F12</f>
        <v>2193685.2799999975</v>
      </c>
    </row>
    <row r="13" spans="1:7" s="65" customFormat="1" ht="22.5">
      <c r="A13" s="94" t="s">
        <v>212</v>
      </c>
      <c r="B13" s="89">
        <v>700</v>
      </c>
      <c r="C13" s="39" t="s">
        <v>84</v>
      </c>
      <c r="D13" s="95" t="s">
        <v>247</v>
      </c>
      <c r="E13" s="75">
        <f>E14+E18</f>
        <v>3750000</v>
      </c>
      <c r="F13" s="75">
        <f>F14+F18</f>
        <v>1556314.7200000025</v>
      </c>
      <c r="G13" s="58" t="s">
        <v>109</v>
      </c>
    </row>
    <row r="14" spans="1:7" s="65" customFormat="1" ht="22.5">
      <c r="A14" s="94" t="s">
        <v>213</v>
      </c>
      <c r="B14" s="89">
        <v>710</v>
      </c>
      <c r="C14" s="39" t="s">
        <v>85</v>
      </c>
      <c r="D14" s="95" t="s">
        <v>248</v>
      </c>
      <c r="E14" s="75">
        <f aca="true" t="shared" si="0" ref="E14:F16">E15</f>
        <v>-95386200</v>
      </c>
      <c r="F14" s="75">
        <f t="shared" si="0"/>
        <v>-29829344.869999997</v>
      </c>
      <c r="G14" s="58" t="s">
        <v>109</v>
      </c>
    </row>
    <row r="15" spans="1:7" s="65" customFormat="1" ht="22.5">
      <c r="A15" s="94" t="s">
        <v>214</v>
      </c>
      <c r="B15" s="89">
        <v>710</v>
      </c>
      <c r="C15" s="13"/>
      <c r="D15" s="95" t="s">
        <v>249</v>
      </c>
      <c r="E15" s="75">
        <f t="shared" si="0"/>
        <v>-95386200</v>
      </c>
      <c r="F15" s="75">
        <f t="shared" si="0"/>
        <v>-29829344.869999997</v>
      </c>
      <c r="G15" s="58" t="s">
        <v>109</v>
      </c>
    </row>
    <row r="16" spans="1:7" s="65" customFormat="1" ht="22.5">
      <c r="A16" s="94" t="s">
        <v>215</v>
      </c>
      <c r="B16" s="89">
        <v>710</v>
      </c>
      <c r="C16" s="13"/>
      <c r="D16" s="95" t="s">
        <v>250</v>
      </c>
      <c r="E16" s="75">
        <f t="shared" si="0"/>
        <v>-95386200</v>
      </c>
      <c r="F16" s="75">
        <f t="shared" si="0"/>
        <v>-29829344.869999997</v>
      </c>
      <c r="G16" s="58" t="s">
        <v>109</v>
      </c>
    </row>
    <row r="17" spans="1:7" s="65" customFormat="1" ht="33.75">
      <c r="A17" s="94" t="s">
        <v>216</v>
      </c>
      <c r="B17" s="89">
        <v>710</v>
      </c>
      <c r="C17" s="13"/>
      <c r="D17" s="95" t="s">
        <v>521</v>
      </c>
      <c r="E17" s="75">
        <f>-'Таблица1 (2)'!H16</f>
        <v>-95386200</v>
      </c>
      <c r="F17" s="75">
        <f>-'Таблица1 (2)'!I16</f>
        <v>-29829344.869999997</v>
      </c>
      <c r="G17" s="58" t="s">
        <v>109</v>
      </c>
    </row>
    <row r="18" spans="1:7" s="65" customFormat="1" ht="22.5">
      <c r="A18" s="94" t="s">
        <v>217</v>
      </c>
      <c r="B18" s="89">
        <v>720</v>
      </c>
      <c r="C18" s="13"/>
      <c r="D18" s="95" t="s">
        <v>251</v>
      </c>
      <c r="E18" s="75">
        <f aca="true" t="shared" si="1" ref="E18:F20">E19</f>
        <v>99136200</v>
      </c>
      <c r="F18" s="75">
        <f t="shared" si="1"/>
        <v>31385659.59</v>
      </c>
      <c r="G18" s="58" t="s">
        <v>109</v>
      </c>
    </row>
    <row r="19" spans="1:7" s="65" customFormat="1" ht="22.5">
      <c r="A19" s="94" t="s">
        <v>218</v>
      </c>
      <c r="B19" s="89">
        <v>720</v>
      </c>
      <c r="C19" s="13"/>
      <c r="D19" s="95" t="s">
        <v>252</v>
      </c>
      <c r="E19" s="75">
        <f t="shared" si="1"/>
        <v>99136200</v>
      </c>
      <c r="F19" s="75">
        <f t="shared" si="1"/>
        <v>31385659.59</v>
      </c>
      <c r="G19" s="58" t="s">
        <v>109</v>
      </c>
    </row>
    <row r="20" spans="1:7" s="65" customFormat="1" ht="22.5">
      <c r="A20" s="94" t="s">
        <v>219</v>
      </c>
      <c r="B20" s="89">
        <v>720</v>
      </c>
      <c r="C20" s="13"/>
      <c r="D20" s="95" t="s">
        <v>253</v>
      </c>
      <c r="E20" s="75">
        <f t="shared" si="1"/>
        <v>99136200</v>
      </c>
      <c r="F20" s="75">
        <f t="shared" si="1"/>
        <v>31385659.59</v>
      </c>
      <c r="G20" s="58" t="s">
        <v>109</v>
      </c>
    </row>
    <row r="21" spans="1:7" s="65" customFormat="1" ht="33.75">
      <c r="A21" s="94" t="s">
        <v>220</v>
      </c>
      <c r="B21" s="89">
        <v>720</v>
      </c>
      <c r="C21" s="13"/>
      <c r="D21" s="96" t="s">
        <v>522</v>
      </c>
      <c r="E21" s="75">
        <f>Таблица2!E7</f>
        <v>99136200</v>
      </c>
      <c r="F21" s="75">
        <f>Таблица2!F7</f>
        <v>31385659.59</v>
      </c>
      <c r="G21" s="58" t="s">
        <v>109</v>
      </c>
    </row>
    <row r="22" spans="1:7" s="65" customFormat="1" ht="12.75">
      <c r="A22" s="21"/>
      <c r="B22" s="14"/>
      <c r="C22" s="14"/>
      <c r="D22" s="15"/>
      <c r="F22" s="16"/>
      <c r="G22" s="91"/>
    </row>
    <row r="23" spans="1:7" ht="12.75">
      <c r="A23" s="29" t="s">
        <v>261</v>
      </c>
      <c r="B23" s="163" t="s">
        <v>10</v>
      </c>
      <c r="C23" s="163"/>
      <c r="D23" s="164"/>
      <c r="E23" s="27" t="s">
        <v>262</v>
      </c>
      <c r="F23" s="13"/>
      <c r="G23"/>
    </row>
    <row r="24" spans="1:7" ht="12.75">
      <c r="A24" s="3" t="s">
        <v>11</v>
      </c>
      <c r="B24" s="2"/>
      <c r="C24" s="2"/>
      <c r="D24" s="1"/>
      <c r="E24" s="1"/>
      <c r="F24" s="1"/>
      <c r="G24"/>
    </row>
    <row r="25" spans="1:7" ht="12.75">
      <c r="A25" s="3" t="s">
        <v>114</v>
      </c>
      <c r="B25" s="2"/>
      <c r="C25" s="2"/>
      <c r="D25" s="1"/>
      <c r="E25" s="1"/>
      <c r="F25" s="1"/>
      <c r="G25"/>
    </row>
    <row r="26" spans="1:7" ht="12.75">
      <c r="A26" s="3" t="s">
        <v>115</v>
      </c>
      <c r="B26" s="163" t="s">
        <v>10</v>
      </c>
      <c r="C26" s="163"/>
      <c r="D26" s="164"/>
      <c r="E26" s="27" t="s">
        <v>132</v>
      </c>
      <c r="F26" s="1"/>
      <c r="G26"/>
    </row>
    <row r="27" spans="1:7" ht="12.75">
      <c r="A27" s="3"/>
      <c r="B27" s="2" t="s">
        <v>116</v>
      </c>
      <c r="C27" s="2"/>
      <c r="D27" s="1"/>
      <c r="E27" s="1"/>
      <c r="F27" s="1"/>
      <c r="G27"/>
    </row>
    <row r="28" spans="1:7" ht="12.75">
      <c r="A28" s="3"/>
      <c r="B28" s="2"/>
      <c r="C28" s="2"/>
      <c r="D28" s="1"/>
      <c r="E28" s="1"/>
      <c r="F28" s="1"/>
      <c r="G28"/>
    </row>
    <row r="29" spans="1:7" ht="12.75">
      <c r="A29" s="29" t="s">
        <v>86</v>
      </c>
      <c r="B29" s="163" t="s">
        <v>10</v>
      </c>
      <c r="C29" s="163"/>
      <c r="D29" s="163"/>
      <c r="E29" s="28" t="s">
        <v>428</v>
      </c>
      <c r="F29" s="1"/>
      <c r="G29"/>
    </row>
    <row r="30" spans="1:7" ht="12.75">
      <c r="A30" s="3" t="s">
        <v>11</v>
      </c>
      <c r="B30" s="2"/>
      <c r="C30" s="2"/>
      <c r="D30" s="1"/>
      <c r="E30" s="1"/>
      <c r="F30" s="1"/>
      <c r="G30"/>
    </row>
    <row r="32" ht="12.75">
      <c r="A32" s="35" t="s">
        <v>523</v>
      </c>
    </row>
  </sheetData>
  <sheetProtection/>
  <mergeCells count="9">
    <mergeCell ref="A4:A5"/>
    <mergeCell ref="B4:B5"/>
    <mergeCell ref="D4:D5"/>
    <mergeCell ref="E4:E5"/>
    <mergeCell ref="F4:F5"/>
    <mergeCell ref="G4:G5"/>
    <mergeCell ref="B23:D23"/>
    <mergeCell ref="B26:D26"/>
    <mergeCell ref="B29:D29"/>
  </mergeCells>
  <printOptions/>
  <pageMargins left="0.58" right="0" top="0.5118110236220472" bottom="0.3937007874015748" header="0" footer="0"/>
  <pageSetup horizontalDpi="600" verticalDpi="600" orientation="portrait" paperSize="9" scale="80" r:id="rId1"/>
  <headerFooter alignWithMargins="0">
    <oddFooter>&amp;C&amp;8&amp;P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Shushakov</dc:creator>
  <cp:keywords/>
  <dc:description/>
  <cp:lastModifiedBy>-Ольга</cp:lastModifiedBy>
  <cp:lastPrinted>2016-03-16T13:28:32Z</cp:lastPrinted>
  <dcterms:created xsi:type="dcterms:W3CDTF">1999-06-18T11:49:53Z</dcterms:created>
  <dcterms:modified xsi:type="dcterms:W3CDTF">2016-07-12T11:34:21Z</dcterms:modified>
  <cp:category/>
  <cp:version/>
  <cp:contentType/>
  <cp:contentStatus/>
</cp:coreProperties>
</file>